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644" activeTab="0"/>
  </bookViews>
  <sheets>
    <sheet name="国内人员个税申报表" sheetId="1" r:id="rId1"/>
    <sheet name="国外人员个税申报表" sheetId="2" r:id="rId2"/>
    <sheet name="填写格式说明" sheetId="3" r:id="rId3"/>
    <sheet name="Sheet3" sheetId="4" r:id="rId4"/>
  </sheets>
  <definedNames>
    <definedName name="A">'Sheet3'!$A$1</definedName>
    <definedName name="_xlnm.Print_Area" localSheetId="0">'国内人员个税申报表'!$A$1:$AC$50</definedName>
    <definedName name="_xlnm.Print_Area" localSheetId="1">'国外人员个税申报表'!$A$1:$AG$44</definedName>
    <definedName name="国籍">'Sheet3'!$A$1</definedName>
    <definedName name="国籍地区">'Sheet3'!$A:$A</definedName>
    <definedName name="职业">'Sheet3'!$B:$B</definedName>
  </definedNames>
  <calcPr fullCalcOnLoad="1"/>
</workbook>
</file>

<file path=xl/sharedStrings.xml><?xml version="1.0" encoding="utf-8"?>
<sst xmlns="http://schemas.openxmlformats.org/spreadsheetml/2006/main" count="808" uniqueCount="390">
  <si>
    <t>SB009   扣缴个人所得税报告表</t>
  </si>
  <si>
    <t>审核单号：</t>
  </si>
  <si>
    <t>审核人：</t>
  </si>
  <si>
    <t>SB009-2 （2005年版）华农2016年版</t>
  </si>
  <si>
    <r>
      <t xml:space="preserve">                   </t>
    </r>
    <r>
      <rPr>
        <b/>
        <sz val="15"/>
        <rFont val="黑体"/>
        <family val="3"/>
      </rPr>
      <t>扣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缴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个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人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所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得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税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明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细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报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告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表（国内人员适用）</t>
    </r>
  </si>
  <si>
    <t>申报流水号：</t>
  </si>
  <si>
    <t>登记状态</t>
  </si>
  <si>
    <t>护照号码</t>
  </si>
  <si>
    <t>所得项目</t>
  </si>
  <si>
    <t xml:space="preserve"> 正常申报□ 自查补报□ 被查补报□  延期申报预缴□                                                   汇缴申报□                                                                                                                       </t>
  </si>
  <si>
    <t>金额单位：人民币元（列至角分）</t>
  </si>
  <si>
    <t>1新登记在职</t>
  </si>
  <si>
    <t>工资薪金所得</t>
  </si>
  <si>
    <t>扣缴义务人纳税人编码</t>
  </si>
  <si>
    <t>扣缴义务人税务登记号</t>
  </si>
  <si>
    <t>53440000566689169D</t>
  </si>
  <si>
    <t>扣缴义务人名称</t>
  </si>
  <si>
    <t>广东省华南农业大学教育发展基金会</t>
  </si>
  <si>
    <t>单位社保编号</t>
  </si>
  <si>
    <t>在职人员总数</t>
  </si>
  <si>
    <t>联系电话</t>
  </si>
  <si>
    <t>身份证校验</t>
  </si>
  <si>
    <t>2已登记在职</t>
  </si>
  <si>
    <t>劳务所得</t>
  </si>
  <si>
    <t>实际经营地址</t>
  </si>
  <si>
    <t>广州市天河区五山路483号大院</t>
  </si>
  <si>
    <t>开户银行</t>
  </si>
  <si>
    <t>帐号</t>
  </si>
  <si>
    <t>3离职</t>
  </si>
  <si>
    <t>偶然所得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</si>
  <si>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身份证明类别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</si>
  <si>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身份证明号码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</si>
  <si>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纳税人姓名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</si>
  <si>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手机号码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</si>
  <si>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所得项目</t>
    </r>
  </si>
  <si>
    <t>所得项目子目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</si>
  <si>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所属时间(起)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</si>
  <si>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所属时间(止)</t>
    </r>
  </si>
  <si>
    <t>所得来源地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</si>
  <si>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收入总额</t>
    </r>
  </si>
  <si>
    <r>
      <t>其中：已申报收入额</t>
    </r>
    <r>
      <rPr>
        <sz val="9"/>
        <color indexed="10"/>
        <rFont val="宋体"/>
        <family val="0"/>
      </rPr>
      <t>*</t>
    </r>
  </si>
  <si>
    <r>
      <t>免税收入额</t>
    </r>
    <r>
      <rPr>
        <sz val="9"/>
        <color indexed="10"/>
        <rFont val="宋体"/>
        <family val="0"/>
      </rPr>
      <t>*</t>
    </r>
  </si>
  <si>
    <r>
      <t>按规定扣除项目</t>
    </r>
    <r>
      <rPr>
        <sz val="9"/>
        <color indexed="10"/>
        <rFont val="宋体"/>
        <family val="0"/>
      </rPr>
      <t>*</t>
    </r>
  </si>
  <si>
    <t>允许扣除的费用额</t>
  </si>
  <si>
    <t>法定减除费用额</t>
  </si>
  <si>
    <t>准予扣除的捐赠额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</si>
  <si>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税款负担方式</t>
    </r>
  </si>
  <si>
    <t>雇主负担比例</t>
  </si>
  <si>
    <t>雇主负担税额</t>
  </si>
  <si>
    <t>应纳税所得额</t>
  </si>
  <si>
    <t xml:space="preserve">税率   </t>
  </si>
  <si>
    <t>速算扣除数</t>
  </si>
  <si>
    <t>应纳税额</t>
  </si>
  <si>
    <r>
      <t>已申报应纳税额</t>
    </r>
    <r>
      <rPr>
        <sz val="9"/>
        <color indexed="10"/>
        <rFont val="宋体"/>
        <family val="0"/>
      </rPr>
      <t>*</t>
    </r>
  </si>
  <si>
    <r>
      <t>批准减免税额</t>
    </r>
    <r>
      <rPr>
        <sz val="9"/>
        <color indexed="10"/>
        <rFont val="宋体"/>
        <family val="0"/>
      </rPr>
      <t>*</t>
    </r>
  </si>
  <si>
    <r>
      <t>可抵缴税额</t>
    </r>
    <r>
      <rPr>
        <sz val="9"/>
        <color indexed="10"/>
        <rFont val="宋体"/>
        <family val="0"/>
      </rPr>
      <t>*</t>
    </r>
  </si>
  <si>
    <t>应扣补(退)税额</t>
  </si>
  <si>
    <t>4非本单位职工</t>
  </si>
  <si>
    <t>特许权使用费</t>
  </si>
  <si>
    <t>社保费</t>
  </si>
  <si>
    <t>住房公积金</t>
  </si>
  <si>
    <t>其他</t>
  </si>
  <si>
    <r>
      <t>24=21×22—23</t>
    </r>
    <r>
      <rPr>
        <sz val="8"/>
        <rFont val="宋体"/>
        <family val="0"/>
      </rPr>
      <t>　　</t>
    </r>
  </si>
  <si>
    <t>28=24-25-26-27</t>
  </si>
  <si>
    <t>身份证明类别</t>
  </si>
  <si>
    <t>雇主负担</t>
  </si>
  <si>
    <t>6身份证</t>
  </si>
  <si>
    <t>2通行证</t>
  </si>
  <si>
    <t>3回乡证</t>
  </si>
  <si>
    <t>4台胞证</t>
  </si>
  <si>
    <t>5旅行证</t>
  </si>
  <si>
    <t>7军官证</t>
  </si>
  <si>
    <t>9其他</t>
  </si>
  <si>
    <t>性别</t>
  </si>
  <si>
    <t>0男</t>
  </si>
  <si>
    <t>1女</t>
  </si>
  <si>
    <t>用工方式</t>
  </si>
  <si>
    <t>1城镇户籍职工</t>
  </si>
  <si>
    <t>2公务员</t>
  </si>
  <si>
    <t>3外籍人员（含港澳台人员）</t>
  </si>
  <si>
    <t>4其他</t>
  </si>
  <si>
    <t>5农民工</t>
  </si>
  <si>
    <t>工资收入是否采用年薪制</t>
  </si>
  <si>
    <t>0否</t>
  </si>
  <si>
    <t>1是</t>
  </si>
  <si>
    <t>职务</t>
  </si>
  <si>
    <t>01董事长</t>
  </si>
  <si>
    <t>02副董事长</t>
  </si>
  <si>
    <t>03董事</t>
  </si>
  <si>
    <t>04总经理</t>
  </si>
  <si>
    <t>05副总经理</t>
  </si>
  <si>
    <t>06董事兼高层管理人员</t>
  </si>
  <si>
    <t>本页小计</t>
  </si>
  <si>
    <t>07其他高层管理人员</t>
  </si>
  <si>
    <t>合计</t>
  </si>
  <si>
    <t>08部门经理</t>
  </si>
  <si>
    <t>附列资料共        份</t>
  </si>
  <si>
    <t>09部门副经理</t>
  </si>
  <si>
    <t>扣缴义务人声明</t>
  </si>
  <si>
    <r>
      <t xml:space="preserve">   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</si>
  <si>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t>代理人声明</t>
  </si>
  <si>
    <t>10部门主管</t>
  </si>
  <si>
    <r>
      <t xml:space="preserve">                                                                           </t>
    </r>
    <r>
      <rPr>
        <sz val="7.5"/>
        <rFont val="宋体"/>
        <family val="0"/>
      </rPr>
      <t>承诺人（盖章）：</t>
    </r>
    <r>
      <rPr>
        <sz val="7.5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</t>
    </r>
    <r>
      <rPr>
        <sz val="18"/>
        <rFont val="宋体"/>
        <family val="0"/>
      </rPr>
      <t xml:space="preserve">                      </t>
    </r>
  </si>
  <si>
    <r>
      <t xml:space="preserve">                             </t>
    </r>
    <r>
      <rPr>
        <sz val="7.5"/>
        <rFont val="宋体"/>
        <family val="0"/>
      </rPr>
      <t xml:space="preserve">代理人（盖章）：                            </t>
    </r>
  </si>
  <si>
    <t>11部门副主管</t>
  </si>
  <si>
    <r>
      <t>年</t>
    </r>
    <r>
      <rPr>
        <sz val="8"/>
        <rFont val="Times New Roman"/>
        <family val="1"/>
      </rPr>
      <t xml:space="preserve">           </t>
    </r>
    <r>
      <rPr>
        <sz val="8"/>
        <rFont val="宋体"/>
        <family val="0"/>
      </rPr>
      <t>月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0"/>
      </rPr>
      <t>日</t>
    </r>
  </si>
  <si>
    <t>年    月   日</t>
  </si>
  <si>
    <t>12其他中层管理人员</t>
  </si>
  <si>
    <t>学院名称：                                         填表人（签章）：                            电话：</t>
  </si>
  <si>
    <t>经办人（签章）：</t>
  </si>
  <si>
    <t>13其他人员</t>
  </si>
  <si>
    <t>以  下  由  税  务  机  关  填  写</t>
  </si>
  <si>
    <t>受理人（签章）：                               受理申报日期：                             录入人（签章）：                                    录入日期：</t>
  </si>
  <si>
    <t>职业</t>
  </si>
  <si>
    <t>填报说明：1.填写人员要如实填写项目内容，**项目必须填写，*项目据实填写；2.所属时间以月为单位，如20100101-20100131；3.如实填写《扣缴个人所得税资料表》,包括学院信息、填表人、电话（标黄色栏）；4.打印《扣缴个人所得税明细申报表》（一式二份）,电子版文件名应命名为“扣缴个人所得税明细报告表（某某学院+姓名+日期+电话）”，并用U盘拷贝电子表格前往财务处税务工资科审核。</t>
  </si>
  <si>
    <t>01律师</t>
  </si>
  <si>
    <t>02会计师</t>
  </si>
  <si>
    <t>03审计师</t>
  </si>
  <si>
    <t>04评估师</t>
  </si>
  <si>
    <t>05拍卖师</t>
  </si>
  <si>
    <t>06医生</t>
  </si>
  <si>
    <t>07作家</t>
  </si>
  <si>
    <t>08书画家</t>
  </si>
  <si>
    <t>09演艺人员</t>
  </si>
  <si>
    <t>10导演</t>
  </si>
  <si>
    <t>11大学教授</t>
  </si>
  <si>
    <t>12大学讲师</t>
  </si>
  <si>
    <t>13中学教师</t>
  </si>
  <si>
    <t>14小学教师</t>
  </si>
  <si>
    <t>25设计师</t>
  </si>
  <si>
    <t>26运动员</t>
  </si>
  <si>
    <t>27教练员</t>
  </si>
  <si>
    <t>28导游</t>
  </si>
  <si>
    <t>29厨师</t>
  </si>
  <si>
    <t>30美容美发师</t>
  </si>
  <si>
    <t>31航空人员</t>
  </si>
  <si>
    <t>32公务员</t>
  </si>
  <si>
    <t>33雇员律师</t>
  </si>
  <si>
    <t>34其他</t>
  </si>
  <si>
    <t>35其它教师</t>
  </si>
  <si>
    <t>36经纪人</t>
  </si>
  <si>
    <t>37新闻工作者</t>
  </si>
  <si>
    <t>38工程师</t>
  </si>
  <si>
    <t>纳税凭证送达方式</t>
  </si>
  <si>
    <t>1邮寄</t>
  </si>
  <si>
    <t>2银行派发</t>
  </si>
  <si>
    <t>3其它</t>
  </si>
  <si>
    <t>4不需要</t>
  </si>
  <si>
    <t>境内是否有居所</t>
  </si>
  <si>
    <t>0有</t>
  </si>
  <si>
    <t>1无</t>
  </si>
  <si>
    <t>SB009-3 （2005年版）(华农2016版)</t>
  </si>
  <si>
    <t xml:space="preserve">         扣缴个人所得税明细报告表（外籍人员及港澳台同胞适用）</t>
  </si>
  <si>
    <t>440106455416563</t>
  </si>
  <si>
    <t>扣缴义务人名称（盖章）</t>
  </si>
  <si>
    <t>华南农业大学</t>
  </si>
  <si>
    <t>广州市天河区五山路483号</t>
  </si>
  <si>
    <t>广州市工行五山支运行</t>
  </si>
  <si>
    <t>3602002609000310520</t>
  </si>
  <si>
    <r>
      <t>**</t>
    </r>
    <r>
      <rPr>
        <sz val="8"/>
        <color indexed="8"/>
        <rFont val="宋体"/>
        <family val="0"/>
      </rPr>
      <t>身份证明类别</t>
    </r>
  </si>
  <si>
    <r>
      <t>**</t>
    </r>
    <r>
      <rPr>
        <sz val="8"/>
        <color indexed="8"/>
        <rFont val="宋体"/>
        <family val="0"/>
      </rPr>
      <t>身份证明号码</t>
    </r>
  </si>
  <si>
    <r>
      <t>**</t>
    </r>
    <r>
      <rPr>
        <sz val="8"/>
        <color indexed="8"/>
        <rFont val="宋体"/>
        <family val="0"/>
      </rPr>
      <t>纳税人姓名</t>
    </r>
  </si>
  <si>
    <r>
      <t>**</t>
    </r>
    <r>
      <rPr>
        <sz val="8"/>
        <color indexed="8"/>
        <rFont val="宋体"/>
        <family val="0"/>
      </rPr>
      <t>手机号码</t>
    </r>
  </si>
  <si>
    <r>
      <t>**</t>
    </r>
    <r>
      <rPr>
        <sz val="8"/>
        <color indexed="8"/>
        <rFont val="宋体"/>
        <family val="0"/>
      </rPr>
      <t>国籍</t>
    </r>
  </si>
  <si>
    <r>
      <t>**</t>
    </r>
    <r>
      <rPr>
        <sz val="8"/>
        <color indexed="8"/>
        <rFont val="宋体"/>
        <family val="0"/>
      </rPr>
      <t>是否在华居住满五年</t>
    </r>
  </si>
  <si>
    <r>
      <t>**</t>
    </r>
    <r>
      <rPr>
        <sz val="8"/>
        <color indexed="8"/>
        <rFont val="宋体"/>
        <family val="0"/>
      </rPr>
      <t>本年预计在华居住天数</t>
    </r>
  </si>
  <si>
    <r>
      <t>**</t>
    </r>
    <r>
      <rPr>
        <sz val="8"/>
        <color indexed="8"/>
        <rFont val="宋体"/>
        <family val="0"/>
      </rPr>
      <t>本年在华累计居住天数</t>
    </r>
  </si>
  <si>
    <r>
      <t>**</t>
    </r>
    <r>
      <rPr>
        <sz val="8"/>
        <color indexed="8"/>
        <rFont val="宋体"/>
        <family val="0"/>
      </rPr>
      <t>本月在华工作天数</t>
    </r>
  </si>
  <si>
    <t>一次离境最长天数</t>
  </si>
  <si>
    <r>
      <t>**</t>
    </r>
    <r>
      <rPr>
        <sz val="8"/>
        <color indexed="8"/>
        <rFont val="宋体"/>
        <family val="0"/>
      </rPr>
      <t>所得项目</t>
    </r>
  </si>
  <si>
    <r>
      <t>**</t>
    </r>
    <r>
      <rPr>
        <sz val="8"/>
        <color indexed="8"/>
        <rFont val="宋体"/>
        <family val="0"/>
      </rPr>
      <t>所属时间(起)</t>
    </r>
  </si>
  <si>
    <r>
      <t>**</t>
    </r>
    <r>
      <rPr>
        <sz val="8"/>
        <color indexed="8"/>
        <rFont val="宋体"/>
        <family val="0"/>
      </rPr>
      <t>所属时间(止)</t>
    </r>
  </si>
  <si>
    <t>收入总额</t>
  </si>
  <si>
    <r>
      <t>*</t>
    </r>
    <r>
      <rPr>
        <sz val="8"/>
        <color indexed="8"/>
        <rFont val="宋体"/>
        <family val="0"/>
      </rPr>
      <t>其中：已申报的收入额</t>
    </r>
  </si>
  <si>
    <r>
      <rPr>
        <sz val="8"/>
        <color indexed="10"/>
        <rFont val="Times New Roman"/>
        <family val="1"/>
      </rPr>
      <t>*</t>
    </r>
    <r>
      <rPr>
        <sz val="8"/>
        <color indexed="8"/>
        <rFont val="宋体"/>
        <family val="0"/>
      </rPr>
      <t>免税收入额</t>
    </r>
    <r>
      <rPr>
        <sz val="8"/>
        <color indexed="8"/>
        <rFont val="Times New Roman"/>
        <family val="1"/>
      </rPr>
      <t xml:space="preserve"> </t>
    </r>
  </si>
  <si>
    <t>**税款负担方式</t>
  </si>
  <si>
    <t>雇主负担的税额</t>
  </si>
  <si>
    <t>原国应纳税额</t>
  </si>
  <si>
    <r>
      <t>应纳税所得额</t>
    </r>
    <r>
      <rPr>
        <sz val="8"/>
        <rFont val="Times New Roman"/>
        <family val="1"/>
      </rPr>
      <t xml:space="preserve"> </t>
    </r>
  </si>
  <si>
    <t>已申报应纳税额</t>
  </si>
  <si>
    <t>批准减免税额</t>
  </si>
  <si>
    <t>*可抵缴税额</t>
  </si>
  <si>
    <r>
      <t>**</t>
    </r>
    <r>
      <rPr>
        <sz val="8"/>
        <color indexed="8"/>
        <rFont val="宋体"/>
        <family val="0"/>
      </rPr>
      <t>境内企业支付</t>
    </r>
  </si>
  <si>
    <t>境外企业支付</t>
  </si>
  <si>
    <t>境内企业支付</t>
  </si>
  <si>
    <t>32=28-29-30-31</t>
  </si>
  <si>
    <t>1护照</t>
  </si>
  <si>
    <t>自行负担</t>
  </si>
  <si>
    <t>姓名</t>
  </si>
  <si>
    <t>出生地</t>
  </si>
  <si>
    <t>出生日期</t>
  </si>
  <si>
    <r>
      <t>附列资料共</t>
    </r>
    <r>
      <rPr>
        <b/>
        <sz val="7.5"/>
        <rFont val="Times New Roman"/>
        <family val="1"/>
      </rPr>
      <t xml:space="preserve">          </t>
    </r>
    <r>
      <rPr>
        <b/>
        <sz val="7.5"/>
        <rFont val="宋体"/>
        <family val="0"/>
      </rPr>
      <t>份</t>
    </r>
  </si>
  <si>
    <r>
      <t xml:space="preserve">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</si>
  <si>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</si>
  <si>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                                              </t>
    </r>
    <r>
      <rPr>
        <sz val="7.5"/>
        <rFont val="宋体"/>
        <family val="0"/>
      </rPr>
      <t>声明人（盖章）：</t>
    </r>
  </si>
  <si>
    <r>
      <t xml:space="preserve">                            </t>
    </r>
    <r>
      <rPr>
        <sz val="7.5"/>
        <rFont val="宋体"/>
        <family val="0"/>
      </rPr>
      <t xml:space="preserve">代理人（盖章）：                           </t>
    </r>
  </si>
  <si>
    <r>
      <t xml:space="preserve">                                                                                                                                           </t>
    </r>
    <r>
      <rPr>
        <sz val="7.5"/>
        <rFont val="宋体"/>
        <family val="0"/>
      </rPr>
      <t>年</t>
    </r>
    <r>
      <rPr>
        <sz val="7.5"/>
        <rFont val="Times New Roman"/>
        <family val="1"/>
      </rPr>
      <t xml:space="preserve">              </t>
    </r>
    <r>
      <rPr>
        <sz val="7.5"/>
        <rFont val="宋体"/>
        <family val="0"/>
      </rPr>
      <t>月</t>
    </r>
    <r>
      <rPr>
        <sz val="7.5"/>
        <rFont val="Times New Roman"/>
        <family val="1"/>
      </rPr>
      <t xml:space="preserve">           </t>
    </r>
    <r>
      <rPr>
        <sz val="7.5"/>
        <rFont val="宋体"/>
        <family val="0"/>
      </rPr>
      <t>日</t>
    </r>
  </si>
  <si>
    <r>
      <t xml:space="preserve">                                                                                      </t>
    </r>
    <r>
      <rPr>
        <sz val="7.5"/>
        <rFont val="宋体"/>
        <family val="0"/>
      </rPr>
      <t>年        月        日</t>
    </r>
  </si>
  <si>
    <t xml:space="preserve"> 经办人（签章）：</t>
  </si>
  <si>
    <t>受理人（签章）：                                                            受理申报日期：                             录入人（签章）：                                    录入日期：</t>
  </si>
  <si>
    <t>说明： 只需导入新登记或者变更的人员信息， 各下拉列表中的值如下：</t>
  </si>
  <si>
    <t>国籍/地区</t>
  </si>
  <si>
    <t>004阿富汗伊斯兰国</t>
  </si>
  <si>
    <t>008阿尔巴尼亚共和国</t>
  </si>
  <si>
    <t>012阿尔及利亚民主人民共和国</t>
  </si>
  <si>
    <t>016美属萨摩亚</t>
  </si>
  <si>
    <t>031阿塞拜疆共和国</t>
  </si>
  <si>
    <t>032阿根廷共和国</t>
  </si>
  <si>
    <t>036澳大利亚联邦</t>
  </si>
  <si>
    <t>040奥地利共和国</t>
  </si>
  <si>
    <t>048巴林国</t>
  </si>
  <si>
    <t>050孟加拉人民共和国</t>
  </si>
  <si>
    <t>056比利时王国</t>
  </si>
  <si>
    <t>064不丹王国</t>
  </si>
  <si>
    <t>068玻利维亚共和国</t>
  </si>
  <si>
    <t>076巴西联邦共和国</t>
  </si>
  <si>
    <t>084伯利兹</t>
  </si>
  <si>
    <t>090所罗门群岛</t>
  </si>
  <si>
    <t>092英属维尔京群岛</t>
  </si>
  <si>
    <t>096文莱达鲁萨兰国</t>
  </si>
  <si>
    <t>100保加利亚共和国</t>
  </si>
  <si>
    <t>104缅甸联邦</t>
  </si>
  <si>
    <t>112白俄罗斯共和国</t>
  </si>
  <si>
    <t>116柬埔寨王国</t>
  </si>
  <si>
    <t>120喀麦隆共和国</t>
  </si>
  <si>
    <t>124加拿大</t>
  </si>
  <si>
    <t>132佛得角共和国</t>
  </si>
  <si>
    <t>140中非共和国</t>
  </si>
  <si>
    <t>144斯里兰卡民主社会主义共和国</t>
  </si>
  <si>
    <t>148乍得共和国</t>
  </si>
  <si>
    <t>152智利共和国</t>
  </si>
  <si>
    <t>156中华人民共和国</t>
  </si>
  <si>
    <t>158中国台湾</t>
  </si>
  <si>
    <t>170哥伦比亚共和国</t>
  </si>
  <si>
    <t>174科摩罗伊斯兰联邦共和国</t>
  </si>
  <si>
    <t>178刚果</t>
  </si>
  <si>
    <t>180扎伊尔共和国</t>
  </si>
  <si>
    <t>184库克群岛</t>
  </si>
  <si>
    <t>188哥斯达黎加共和国</t>
  </si>
  <si>
    <t>191克罗地亚共和国</t>
  </si>
  <si>
    <t>192古巴共和国</t>
  </si>
  <si>
    <t>196塞浦路斯共和国</t>
  </si>
  <si>
    <t>203捷克共和国</t>
  </si>
  <si>
    <t>204贝宁共和国</t>
  </si>
  <si>
    <t>208丹麦王国</t>
  </si>
  <si>
    <t>212多米尼克联邦</t>
  </si>
  <si>
    <t>214多米尼加共和国</t>
  </si>
  <si>
    <t>218厄瓜多尔共和国</t>
  </si>
  <si>
    <t>231埃塞俄比亚</t>
  </si>
  <si>
    <t>233爱沙尼亚共和国</t>
  </si>
  <si>
    <t>234法罗群岛</t>
  </si>
  <si>
    <t>242斐济共和国</t>
  </si>
  <si>
    <t>246芬兰共和国</t>
  </si>
  <si>
    <t>250法兰西共和国</t>
  </si>
  <si>
    <t>262吉布提共和国</t>
  </si>
  <si>
    <t>266加蓬共和国</t>
  </si>
  <si>
    <t>268格鲁吉亚共和国</t>
  </si>
  <si>
    <t>270冈比亚共和国</t>
  </si>
  <si>
    <t>276德意志联邦共和国</t>
  </si>
  <si>
    <t>288加纳共和国</t>
  </si>
  <si>
    <t>300希腊共和国</t>
  </si>
  <si>
    <t>316关岛</t>
  </si>
  <si>
    <t>320危地马拉共和国</t>
  </si>
  <si>
    <t>324几内亚共和国</t>
  </si>
  <si>
    <t>328圭亚那合作共和国</t>
  </si>
  <si>
    <t>332海地共和国</t>
  </si>
  <si>
    <t>340洪都拉斯共和国</t>
  </si>
  <si>
    <t>344香港</t>
  </si>
  <si>
    <t>348匈牙利共和国</t>
  </si>
  <si>
    <t>352冰岛共和国</t>
  </si>
  <si>
    <t>356印度共和国</t>
  </si>
  <si>
    <t>360印度尼西亚共和国</t>
  </si>
  <si>
    <t>364伊朗伊斯兰共和国</t>
  </si>
  <si>
    <t>368伊拉克共和国</t>
  </si>
  <si>
    <t>372爱尔兰</t>
  </si>
  <si>
    <t>374巴勒斯坦国</t>
  </si>
  <si>
    <t>376以色列国</t>
  </si>
  <si>
    <t>380意大利共和国</t>
  </si>
  <si>
    <t>384科特迪瓦共和国</t>
  </si>
  <si>
    <t>388牙买加</t>
  </si>
  <si>
    <t>392日本国</t>
  </si>
  <si>
    <t>398哈萨克斯坦共和国</t>
  </si>
  <si>
    <t>400约旦哈希姆王国</t>
  </si>
  <si>
    <t>404肯尼亚共和国</t>
  </si>
  <si>
    <t>408朝鲜民主主义人民共和国</t>
  </si>
  <si>
    <t>410大韩民国</t>
  </si>
  <si>
    <t>414科威特国</t>
  </si>
  <si>
    <t>417吉尔吉斯共和国</t>
  </si>
  <si>
    <t>418老挝人民民主共和国</t>
  </si>
  <si>
    <t>422黎巴嫩共和国</t>
  </si>
  <si>
    <t>426莱索托王国</t>
  </si>
  <si>
    <t>428拉脱维亚共和国</t>
  </si>
  <si>
    <t>430利比里亚共和国</t>
  </si>
  <si>
    <t>434阿拉伯利比亚人民社会主义民众国</t>
  </si>
  <si>
    <t>438列支敦士登公国</t>
  </si>
  <si>
    <t>440立陶宛共和国</t>
  </si>
  <si>
    <t>442卢森堡大公国</t>
  </si>
  <si>
    <t>446澳门</t>
  </si>
  <si>
    <t>450马达加斯加共和国</t>
  </si>
  <si>
    <t>454马拉维共和国</t>
  </si>
  <si>
    <t>458马来西亚</t>
  </si>
  <si>
    <t>462马尔代夫共和国</t>
  </si>
  <si>
    <t>466马里共和国</t>
  </si>
  <si>
    <t>470马耳他共和国</t>
  </si>
  <si>
    <t>474马提尼克</t>
  </si>
  <si>
    <t>478毛里塔尼亚伊斯兰共和国</t>
  </si>
  <si>
    <t>480毛里求斯共和国</t>
  </si>
  <si>
    <t>484墨西哥合众国</t>
  </si>
  <si>
    <t>492摩纳哥公国</t>
  </si>
  <si>
    <t>496蒙古国</t>
  </si>
  <si>
    <t>498摩尔多瓦共和国</t>
  </si>
  <si>
    <t>504摩洛哥王国</t>
  </si>
  <si>
    <t>508莫桑比克共和国</t>
  </si>
  <si>
    <t>512阿曼苏丹国</t>
  </si>
  <si>
    <t>516纳米比亚共和国</t>
  </si>
  <si>
    <t>520瑙鲁共和国</t>
  </si>
  <si>
    <t>524尼泊尔王国</t>
  </si>
  <si>
    <t>528荷兰王国</t>
  </si>
  <si>
    <t>533阿鲁巴</t>
  </si>
  <si>
    <t>554新西兰</t>
  </si>
  <si>
    <t>558尼加拉瓜共和国</t>
  </si>
  <si>
    <t>562尼日尔共和国</t>
  </si>
  <si>
    <t>566尼日利亚联邦共和国</t>
  </si>
  <si>
    <t>570纽埃</t>
  </si>
  <si>
    <t>574诺福克岛</t>
  </si>
  <si>
    <t>578挪威王国</t>
  </si>
  <si>
    <t>580北马里亚纳自由联邦</t>
  </si>
  <si>
    <t>583密克罗尼西亚联邦</t>
  </si>
  <si>
    <t>584马绍尔群岛共和国</t>
  </si>
  <si>
    <t>585贝劳共和国</t>
  </si>
  <si>
    <t>586巴基斯坦伊斯兰共和国</t>
  </si>
  <si>
    <t>591巴拿马共和国</t>
  </si>
  <si>
    <t>600巴拉圭共和国</t>
  </si>
  <si>
    <t>604秘鲁共和国</t>
  </si>
  <si>
    <t>608菲律宾共和国</t>
  </si>
  <si>
    <t>616波兰共和国</t>
  </si>
  <si>
    <t>620葡萄牙共和国</t>
  </si>
  <si>
    <t>626东帝汶</t>
  </si>
  <si>
    <t>634卡塔尔国</t>
  </si>
  <si>
    <t>642罗马尼亚</t>
  </si>
  <si>
    <t>643俄罗斯联邦</t>
  </si>
  <si>
    <t>646卢旺达共和国</t>
  </si>
  <si>
    <t>660安圭拉</t>
  </si>
  <si>
    <t>662圣卢西亚</t>
  </si>
  <si>
    <t>682沙特阿拉伯王国</t>
  </si>
  <si>
    <t>686塞内加尔共和国</t>
  </si>
  <si>
    <t>690塞舌尔共和国</t>
  </si>
  <si>
    <t>694塞拉利昂共和国</t>
  </si>
  <si>
    <t>702新加坡共和国</t>
  </si>
  <si>
    <t>703斯洛伐克共和国</t>
  </si>
  <si>
    <t>704越南社会主义共和国</t>
  </si>
  <si>
    <t>705斯洛文尼亚共和国</t>
  </si>
  <si>
    <t>706索马里共和国</t>
  </si>
  <si>
    <t>710南非共和国</t>
  </si>
  <si>
    <t>716津巴布韦共和国</t>
  </si>
  <si>
    <t>724西班牙</t>
  </si>
  <si>
    <t>732西撒哈拉</t>
  </si>
  <si>
    <t>736苏丹共和国</t>
  </si>
  <si>
    <t>740苏里南共和国</t>
  </si>
  <si>
    <t>744斯瓦尔巴群岛</t>
  </si>
  <si>
    <t>748斯威士兰王国</t>
  </si>
  <si>
    <t>752瑞典王国</t>
  </si>
  <si>
    <t>756瑞士王国</t>
  </si>
  <si>
    <t>760阿拉伯叙利亚共和国</t>
  </si>
  <si>
    <t>762塔吉克斯坦共和国</t>
  </si>
  <si>
    <t>764泰王国</t>
  </si>
  <si>
    <t>768多可共和国</t>
  </si>
  <si>
    <t>776汤加王国</t>
  </si>
  <si>
    <t>780特立尼特和多巴哥共和国</t>
  </si>
  <si>
    <t>784阿拉伯联合酋长国</t>
  </si>
  <si>
    <t>788突尼斯共和国</t>
  </si>
  <si>
    <t>792土耳其共和国</t>
  </si>
  <si>
    <t>795土库曼斯坦</t>
  </si>
  <si>
    <t>798图瓦卢</t>
  </si>
  <si>
    <t>800乌干达共和国</t>
  </si>
  <si>
    <t>804乌克兰</t>
  </si>
  <si>
    <t>807马其顿共和国</t>
  </si>
  <si>
    <t>818阿拉伯埃及共和国</t>
  </si>
  <si>
    <t>826大不列颠及北爱尔来联合王国</t>
  </si>
  <si>
    <t>834坦桑尼亚联合共和国</t>
  </si>
  <si>
    <t>840美利坚合众国</t>
  </si>
  <si>
    <t>858乌拉圭东岸共和国</t>
  </si>
  <si>
    <t>860乌兹别克斯坦共和国</t>
  </si>
  <si>
    <t>862委内瑞拉共和国</t>
  </si>
  <si>
    <t>882西萨摩亚独立国</t>
  </si>
  <si>
    <t>887也门共和国</t>
  </si>
  <si>
    <t>891塞尔维亚和黑山</t>
  </si>
  <si>
    <t>894赞比亚共和国</t>
  </si>
  <si>
    <t>20231201</t>
  </si>
  <si>
    <t>20231231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</si>
</sst>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000"/>
    <numFmt numFmtId="179" formatCode="#,##0.00_ "/>
  </numFmts>
  <fonts count="7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黑体"/>
      <family val="3"/>
    </font>
    <font>
      <b/>
      <sz val="15"/>
      <name val="宋体"/>
      <family val="0"/>
    </font>
    <font>
      <b/>
      <sz val="12"/>
      <name val="宋体"/>
      <family val="0"/>
    </font>
    <font>
      <b/>
      <sz val="7.5"/>
      <name val="宋体"/>
      <family val="0"/>
    </font>
    <font>
      <sz val="7.5"/>
      <name val="宋体"/>
      <family val="0"/>
    </font>
    <font>
      <sz val="7.5"/>
      <name val="Times New Roman"/>
      <family val="1"/>
    </font>
    <font>
      <b/>
      <sz val="14"/>
      <name val="宋体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5"/>
      <name val="黑体"/>
      <family val="3"/>
    </font>
    <font>
      <sz val="9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.5"/>
      <name val="宋体"/>
      <family val="0"/>
    </font>
    <font>
      <b/>
      <sz val="10"/>
      <color indexed="10"/>
      <name val="宋体"/>
      <family val="0"/>
    </font>
    <font>
      <sz val="10.5"/>
      <name val="Times New Roman"/>
      <family val="1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7.5"/>
      <name val="Times New Roman"/>
      <family val="1"/>
    </font>
    <font>
      <sz val="9"/>
      <color indexed="10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n"/>
      <right style="thin"/>
      <top style="thick"/>
      <bottom/>
    </border>
    <border>
      <left style="thin"/>
      <right/>
      <top/>
      <bottom style="thick"/>
    </border>
    <border>
      <left style="thin"/>
      <right style="thick"/>
      <top style="thick"/>
      <bottom/>
    </border>
    <border>
      <left style="thin"/>
      <right style="thick"/>
      <top style="thin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/>
      <top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ck"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76" fontId="14" fillId="0" borderId="11" xfId="5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43" fontId="4" fillId="0" borderId="11" xfId="50" applyNumberFormat="1" applyFont="1" applyBorder="1" applyAlignment="1">
      <alignment horizontal="center" vertical="center" wrapText="1" shrinkToFit="1"/>
    </xf>
    <xf numFmtId="10" fontId="14" fillId="0" borderId="11" xfId="5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176" fontId="14" fillId="0" borderId="11" xfId="50" applyNumberFormat="1" applyFont="1" applyBorder="1" applyAlignment="1">
      <alignment horizontal="right" vertical="center" wrapText="1"/>
    </xf>
    <xf numFmtId="43" fontId="0" fillId="33" borderId="0" xfId="50" applyNumberFormat="1" applyFont="1" applyFill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14" fillId="0" borderId="21" xfId="50" applyNumberFormat="1" applyFont="1" applyBorder="1" applyAlignment="1">
      <alignment horizontal="right" vertical="center" wrapText="1"/>
    </xf>
    <xf numFmtId="176" fontId="15" fillId="0" borderId="22" xfId="0" applyNumberFormat="1" applyFont="1" applyBorder="1" applyAlignment="1">
      <alignment vertical="center" wrapText="1"/>
    </xf>
    <xf numFmtId="176" fontId="16" fillId="0" borderId="23" xfId="0" applyNumberFormat="1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43" fontId="0" fillId="0" borderId="0" xfId="5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21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hidden="1"/>
    </xf>
    <xf numFmtId="14" fontId="14" fillId="0" borderId="11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 wrapText="1"/>
    </xf>
    <xf numFmtId="43" fontId="14" fillId="0" borderId="11" xfId="50" applyNumberFormat="1" applyFont="1" applyBorder="1" applyAlignment="1">
      <alignment horizontal="right" vertical="center" wrapText="1"/>
    </xf>
    <xf numFmtId="43" fontId="4" fillId="0" borderId="11" xfId="50" applyNumberFormat="1" applyFont="1" applyBorder="1" applyAlignment="1">
      <alignment horizontal="left" vertical="center" wrapText="1"/>
    </xf>
    <xf numFmtId="43" fontId="15" fillId="0" borderId="11" xfId="50" applyNumberFormat="1" applyFont="1" applyBorder="1" applyAlignment="1">
      <alignment horizontal="right" vertical="center" wrapText="1"/>
    </xf>
    <xf numFmtId="43" fontId="5" fillId="0" borderId="0" xfId="5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3" fontId="6" fillId="0" borderId="0" xfId="50" applyNumberFormat="1" applyFont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43" fontId="6" fillId="0" borderId="10" xfId="50" applyNumberFormat="1" applyFont="1" applyBorder="1" applyAlignment="1">
      <alignment horizontal="center" vertical="center"/>
    </xf>
    <xf numFmtId="49" fontId="14" fillId="0" borderId="11" xfId="50" applyNumberFormat="1" applyFont="1" applyBorder="1" applyAlignment="1">
      <alignment horizontal="center" vertical="center" wrapText="1"/>
    </xf>
    <xf numFmtId="43" fontId="4" fillId="0" borderId="11" xfId="50" applyNumberFormat="1" applyFont="1" applyBorder="1" applyAlignment="1">
      <alignment horizontal="left" vertical="center" wrapText="1" shrinkToFit="1"/>
    </xf>
    <xf numFmtId="43" fontId="0" fillId="0" borderId="0" xfId="5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43" fontId="0" fillId="33" borderId="0" xfId="5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49" fontId="14" fillId="0" borderId="21" xfId="50" applyNumberFormat="1" applyFont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43" fontId="4" fillId="0" borderId="11" xfId="50" applyNumberFormat="1" applyFont="1" applyBorder="1" applyAlignment="1">
      <alignment horizontal="right" vertical="center" wrapText="1"/>
    </xf>
    <xf numFmtId="43" fontId="14" fillId="0" borderId="21" xfId="50" applyNumberFormat="1" applyFont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179" fontId="24" fillId="0" borderId="21" xfId="50" applyNumberFormat="1" applyFont="1" applyBorder="1" applyAlignment="1">
      <alignment horizontal="justify" vertical="center" wrapText="1"/>
    </xf>
    <xf numFmtId="179" fontId="25" fillId="0" borderId="23" xfId="50" applyNumberFormat="1" applyFont="1" applyBorder="1" applyAlignment="1">
      <alignment vertical="center" wrapText="1"/>
    </xf>
    <xf numFmtId="43" fontId="0" fillId="0" borderId="24" xfId="50" applyNumberFormat="1" applyFont="1" applyBorder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178" fontId="19" fillId="0" borderId="30" xfId="0" applyNumberFormat="1" applyFont="1" applyBorder="1" applyAlignment="1">
      <alignment horizontal="center" vertical="center" wrapText="1"/>
    </xf>
    <xf numFmtId="178" fontId="19" fillId="0" borderId="29" xfId="0" applyNumberFormat="1" applyFont="1" applyBorder="1" applyAlignment="1">
      <alignment horizontal="center" vertical="center" wrapText="1"/>
    </xf>
    <xf numFmtId="176" fontId="19" fillId="0" borderId="30" xfId="0" applyNumberFormat="1" applyFont="1" applyBorder="1" applyAlignment="1">
      <alignment horizontal="center" vertical="center" wrapText="1"/>
    </xf>
    <xf numFmtId="176" fontId="19" fillId="0" borderId="31" xfId="0" applyNumberFormat="1" applyFont="1" applyBorder="1" applyAlignment="1">
      <alignment horizontal="center" vertical="center" wrapText="1"/>
    </xf>
    <xf numFmtId="176" fontId="19" fillId="0" borderId="29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2" fillId="0" borderId="4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3" fillId="0" borderId="17" xfId="0" applyFont="1" applyBorder="1" applyAlignment="1">
      <alignment horizontal="left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77" fontId="19" fillId="0" borderId="18" xfId="0" applyNumberFormat="1" applyFont="1" applyBorder="1" applyAlignment="1">
      <alignment horizontal="center" vertical="center" wrapText="1"/>
    </xf>
    <xf numFmtId="177" fontId="19" fillId="0" borderId="1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3" fontId="19" fillId="0" borderId="20" xfId="50" applyNumberFormat="1" applyFont="1" applyBorder="1" applyAlignment="1">
      <alignment horizontal="center" vertical="center" wrapText="1"/>
    </xf>
    <xf numFmtId="43" fontId="19" fillId="0" borderId="55" xfId="50" applyNumberFormat="1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43" fontId="19" fillId="0" borderId="18" xfId="50" applyNumberFormat="1" applyFont="1" applyBorder="1" applyAlignment="1">
      <alignment horizontal="center" vertical="center" wrapText="1"/>
    </xf>
    <xf numFmtId="43" fontId="19" fillId="0" borderId="25" xfId="5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5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72" fillId="0" borderId="5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showZeros="0" tabSelected="1" zoomScale="75" zoomScaleNormal="75" workbookViewId="0" topLeftCell="A1">
      <selection activeCell="Q15" sqref="Q15"/>
    </sheetView>
  </sheetViews>
  <sheetFormatPr defaultColWidth="9.00390625" defaultRowHeight="14.25"/>
  <cols>
    <col min="1" max="1" width="7.625" style="8" customWidth="1"/>
    <col min="2" max="2" width="17.50390625" style="9" customWidth="1"/>
    <col min="3" max="3" width="6.375" style="8" customWidth="1"/>
    <col min="4" max="4" width="9.875" style="8" customWidth="1"/>
    <col min="5" max="5" width="9.25390625" style="8" customWidth="1"/>
    <col min="6" max="6" width="6.50390625" style="8" customWidth="1"/>
    <col min="7" max="7" width="7.125" style="8" customWidth="1"/>
    <col min="8" max="8" width="7.25390625" style="8" customWidth="1"/>
    <col min="9" max="9" width="6.625" style="8" customWidth="1"/>
    <col min="10" max="10" width="9.625" style="8" customWidth="1"/>
    <col min="11" max="11" width="8.00390625" style="8" customWidth="1"/>
    <col min="12" max="12" width="7.25390625" style="8" customWidth="1"/>
    <col min="13" max="13" width="6.50390625" style="8" bestFit="1" customWidth="1"/>
    <col min="14" max="14" width="6.75390625" style="8" customWidth="1"/>
    <col min="15" max="15" width="5.375" style="8" customWidth="1"/>
    <col min="16" max="16" width="6.50390625" style="8" customWidth="1"/>
    <col min="17" max="17" width="8.25390625" style="55" customWidth="1"/>
    <col min="18" max="18" width="7.50390625" style="8" customWidth="1"/>
    <col min="19" max="19" width="7.375" style="8" customWidth="1"/>
    <col min="20" max="20" width="6.00390625" style="8" customWidth="1"/>
    <col min="21" max="21" width="8.125" style="56" customWidth="1"/>
    <col min="22" max="22" width="9.00390625" style="8" customWidth="1"/>
    <col min="23" max="23" width="6.00390625" style="8" customWidth="1"/>
    <col min="24" max="24" width="7.00390625" style="8" customWidth="1"/>
    <col min="25" max="25" width="7.75390625" style="8" customWidth="1"/>
    <col min="26" max="26" width="6.625" style="8" customWidth="1"/>
    <col min="27" max="27" width="7.375" style="8" customWidth="1"/>
    <col min="28" max="28" width="5.625" style="8" customWidth="1"/>
    <col min="29" max="29" width="11.125" style="56" customWidth="1"/>
    <col min="30" max="30" width="10.50390625" style="57" customWidth="1"/>
    <col min="31" max="31" width="9.00390625" style="57" customWidth="1"/>
    <col min="32" max="34" width="9.00390625" style="8" hidden="1" customWidth="1"/>
    <col min="35" max="16384" width="9.00390625" style="8" customWidth="1"/>
  </cols>
  <sheetData>
    <row r="1" spans="1:3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V1" s="42" t="s">
        <v>1</v>
      </c>
      <c r="W1" s="42"/>
      <c r="X1" s="42"/>
      <c r="Y1" s="42"/>
      <c r="Z1" s="42" t="s">
        <v>2</v>
      </c>
      <c r="AA1" s="42"/>
      <c r="AB1" s="42"/>
      <c r="AC1" s="87"/>
      <c r="AD1" s="88"/>
      <c r="AE1" s="88"/>
    </row>
    <row r="2" spans="1:31" ht="20.25">
      <c r="A2" s="106" t="s">
        <v>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AD2" s="88"/>
      <c r="AE2" s="88"/>
    </row>
    <row r="3" spans="1:31" ht="19.5">
      <c r="A3" s="108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88"/>
      <c r="AE3" s="88"/>
    </row>
    <row r="4" spans="1:31" ht="14.25">
      <c r="A4" s="110" t="str">
        <f ca="1">"填表日期："&amp;YEAR(TODAY())&amp;"年"&amp;MONTH(TODAY())&amp;"月"&amp;DAY(TODAY())&amp;"日"</f>
        <v>填表日期：2024年1月8日</v>
      </c>
      <c r="B4" s="111"/>
      <c r="C4" s="111"/>
      <c r="D4" s="111"/>
      <c r="E4" s="111"/>
      <c r="F4" s="111"/>
      <c r="G4" s="111"/>
      <c r="H4" s="10"/>
      <c r="I4" s="10"/>
      <c r="J4" s="10"/>
      <c r="L4" s="10"/>
      <c r="M4" s="10"/>
      <c r="N4" s="112" t="str">
        <f ca="1">"所得所属期："&amp;YEAR(TODAY())&amp;"年"&amp;MONTH(TODAY())&amp;"月"</f>
        <v>所得所属期：2024年1月</v>
      </c>
      <c r="O4" s="112"/>
      <c r="P4" s="112"/>
      <c r="Q4" s="112"/>
      <c r="U4" s="78"/>
      <c r="V4" s="10"/>
      <c r="Y4" s="8" t="s">
        <v>5</v>
      </c>
      <c r="AD4" s="88"/>
      <c r="AE4" s="88"/>
    </row>
    <row r="5" spans="6:34" ht="14.25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9"/>
      <c r="R5" s="11"/>
      <c r="S5" s="11"/>
      <c r="T5" s="37"/>
      <c r="U5" s="80"/>
      <c r="V5" s="11"/>
      <c r="AD5" s="88"/>
      <c r="AE5" s="88"/>
      <c r="AF5" s="2" t="s">
        <v>6</v>
      </c>
      <c r="AG5" s="3" t="s">
        <v>7</v>
      </c>
      <c r="AH5" t="s">
        <v>8</v>
      </c>
    </row>
    <row r="6" spans="1:34" ht="14.25">
      <c r="A6" s="12" t="s">
        <v>9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81"/>
      <c r="R6" s="14"/>
      <c r="S6" s="14"/>
      <c r="T6" s="14"/>
      <c r="U6" s="82"/>
      <c r="V6" s="14"/>
      <c r="Y6" s="43" t="s">
        <v>10</v>
      </c>
      <c r="AD6" s="88"/>
      <c r="AE6" s="88"/>
      <c r="AF6" t="s">
        <v>11</v>
      </c>
      <c r="AG6"/>
      <c r="AH6" s="3" t="s">
        <v>12</v>
      </c>
    </row>
    <row r="7" spans="1:34" ht="22.5" customHeight="1">
      <c r="A7" s="113" t="s">
        <v>13</v>
      </c>
      <c r="B7" s="114"/>
      <c r="C7" s="115"/>
      <c r="D7" s="114"/>
      <c r="E7" s="114"/>
      <c r="F7" s="116"/>
      <c r="G7" s="115" t="s">
        <v>14</v>
      </c>
      <c r="H7" s="114"/>
      <c r="I7" s="116"/>
      <c r="J7" s="117" t="s">
        <v>15</v>
      </c>
      <c r="K7" s="118"/>
      <c r="L7" s="118"/>
      <c r="M7" s="119" t="s">
        <v>16</v>
      </c>
      <c r="N7" s="120"/>
      <c r="O7" s="119" t="s">
        <v>17</v>
      </c>
      <c r="P7" s="121"/>
      <c r="Q7" s="121"/>
      <c r="R7" s="120"/>
      <c r="S7" s="115" t="s">
        <v>18</v>
      </c>
      <c r="T7" s="116"/>
      <c r="U7" s="114"/>
      <c r="V7" s="116"/>
      <c r="W7" s="115" t="s">
        <v>19</v>
      </c>
      <c r="X7" s="116"/>
      <c r="Y7" s="125">
        <v>7</v>
      </c>
      <c r="Z7" s="126"/>
      <c r="AA7" s="89" t="s">
        <v>20</v>
      </c>
      <c r="AB7" s="115">
        <v>38632673</v>
      </c>
      <c r="AC7" s="127"/>
      <c r="AD7" s="90" t="s">
        <v>21</v>
      </c>
      <c r="AE7" s="91"/>
      <c r="AF7" t="s">
        <v>22</v>
      </c>
      <c r="AG7"/>
      <c r="AH7" t="s">
        <v>23</v>
      </c>
    </row>
    <row r="8" spans="1:34" ht="22.5" customHeight="1">
      <c r="A8" s="113" t="s">
        <v>24</v>
      </c>
      <c r="B8" s="116"/>
      <c r="C8" s="115" t="s">
        <v>25</v>
      </c>
      <c r="D8" s="114"/>
      <c r="E8" s="114"/>
      <c r="F8" s="114"/>
      <c r="G8" s="114"/>
      <c r="H8" s="114"/>
      <c r="I8" s="114"/>
      <c r="J8" s="114"/>
      <c r="K8" s="114"/>
      <c r="L8" s="116"/>
      <c r="M8" s="119" t="s">
        <v>26</v>
      </c>
      <c r="N8" s="120"/>
      <c r="O8" s="119"/>
      <c r="P8" s="121"/>
      <c r="Q8" s="121"/>
      <c r="R8" s="120"/>
      <c r="S8" s="115" t="s">
        <v>27</v>
      </c>
      <c r="T8" s="116"/>
      <c r="U8" s="122"/>
      <c r="V8" s="123"/>
      <c r="W8" s="123"/>
      <c r="X8" s="123"/>
      <c r="Y8" s="123"/>
      <c r="Z8" s="123"/>
      <c r="AA8" s="123"/>
      <c r="AB8" s="123"/>
      <c r="AC8" s="124"/>
      <c r="AF8" t="s">
        <v>28</v>
      </c>
      <c r="AG8"/>
      <c r="AH8" t="s">
        <v>29</v>
      </c>
    </row>
    <row r="9" spans="1:34" s="52" customFormat="1" ht="15" customHeight="1">
      <c r="A9" s="162" t="s">
        <v>30</v>
      </c>
      <c r="B9" s="164" t="s">
        <v>31</v>
      </c>
      <c r="C9" s="166" t="s">
        <v>32</v>
      </c>
      <c r="D9" s="128" t="s">
        <v>33</v>
      </c>
      <c r="E9" s="128" t="s">
        <v>34</v>
      </c>
      <c r="F9" s="128" t="s">
        <v>35</v>
      </c>
      <c r="G9" s="128" t="s">
        <v>36</v>
      </c>
      <c r="H9" s="128" t="s">
        <v>37</v>
      </c>
      <c r="I9" s="128" t="s">
        <v>38</v>
      </c>
      <c r="J9" s="128" t="s">
        <v>39</v>
      </c>
      <c r="K9" s="128" t="s">
        <v>40</v>
      </c>
      <c r="L9" s="128" t="s">
        <v>41</v>
      </c>
      <c r="M9" s="134" t="s">
        <v>42</v>
      </c>
      <c r="N9" s="135"/>
      <c r="O9" s="136"/>
      <c r="P9" s="128" t="s">
        <v>43</v>
      </c>
      <c r="Q9" s="168" t="s">
        <v>44</v>
      </c>
      <c r="R9" s="166" t="s">
        <v>45</v>
      </c>
      <c r="S9" s="128" t="s">
        <v>46</v>
      </c>
      <c r="T9" s="128" t="s">
        <v>47</v>
      </c>
      <c r="U9" s="190" t="s">
        <v>48</v>
      </c>
      <c r="V9" s="128" t="s">
        <v>49</v>
      </c>
      <c r="W9" s="128" t="s">
        <v>50</v>
      </c>
      <c r="X9" s="166" t="s">
        <v>51</v>
      </c>
      <c r="Y9" s="128" t="s">
        <v>52</v>
      </c>
      <c r="Z9" s="128" t="s">
        <v>53</v>
      </c>
      <c r="AA9" s="128" t="s">
        <v>54</v>
      </c>
      <c r="AB9" s="128" t="s">
        <v>55</v>
      </c>
      <c r="AC9" s="182" t="s">
        <v>56</v>
      </c>
      <c r="AD9" s="92"/>
      <c r="AE9" s="92"/>
      <c r="AF9" t="s">
        <v>57</v>
      </c>
      <c r="AG9"/>
      <c r="AH9" s="3" t="s">
        <v>58</v>
      </c>
    </row>
    <row r="10" spans="1:34" s="52" customFormat="1" ht="22.5">
      <c r="A10" s="163"/>
      <c r="B10" s="165"/>
      <c r="C10" s="167"/>
      <c r="D10" s="129"/>
      <c r="E10" s="151"/>
      <c r="F10" s="151"/>
      <c r="G10" s="129"/>
      <c r="H10" s="151"/>
      <c r="I10" s="129"/>
      <c r="J10" s="129"/>
      <c r="K10" s="129"/>
      <c r="L10" s="129"/>
      <c r="M10" s="74" t="s">
        <v>59</v>
      </c>
      <c r="N10" s="58" t="s">
        <v>60</v>
      </c>
      <c r="O10" s="58" t="s">
        <v>61</v>
      </c>
      <c r="P10" s="129"/>
      <c r="Q10" s="169"/>
      <c r="R10" s="167"/>
      <c r="S10" s="129"/>
      <c r="T10" s="151"/>
      <c r="U10" s="191"/>
      <c r="V10" s="151"/>
      <c r="W10" s="129"/>
      <c r="X10" s="167"/>
      <c r="Y10" s="129"/>
      <c r="Z10" s="151"/>
      <c r="AA10" s="151"/>
      <c r="AB10" s="151"/>
      <c r="AC10" s="183"/>
      <c r="AD10" s="92"/>
      <c r="AE10" s="92"/>
      <c r="AF10"/>
      <c r="AG10"/>
      <c r="AH10"/>
    </row>
    <row r="11" spans="1:34" s="53" customFormat="1" ht="15.75" customHeight="1">
      <c r="A11" s="59">
        <v>1</v>
      </c>
      <c r="B11" s="60">
        <v>2</v>
      </c>
      <c r="C11" s="61">
        <v>3</v>
      </c>
      <c r="D11" s="61"/>
      <c r="E11" s="61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  <c r="K11" s="33">
        <v>10</v>
      </c>
      <c r="L11" s="33">
        <v>11</v>
      </c>
      <c r="M11" s="33">
        <v>12</v>
      </c>
      <c r="N11" s="33">
        <v>13</v>
      </c>
      <c r="O11" s="33">
        <v>14</v>
      </c>
      <c r="P11" s="33">
        <v>15</v>
      </c>
      <c r="Q11" s="33">
        <v>16</v>
      </c>
      <c r="R11" s="33">
        <v>17</v>
      </c>
      <c r="S11" s="33">
        <v>18</v>
      </c>
      <c r="T11" s="33">
        <v>19</v>
      </c>
      <c r="U11" s="83">
        <v>20</v>
      </c>
      <c r="V11" s="33">
        <v>21</v>
      </c>
      <c r="W11" s="33">
        <v>22</v>
      </c>
      <c r="X11" s="33">
        <v>23</v>
      </c>
      <c r="Y11" s="33" t="s">
        <v>62</v>
      </c>
      <c r="Z11" s="33">
        <v>25</v>
      </c>
      <c r="AA11" s="33">
        <v>26</v>
      </c>
      <c r="AB11" s="33">
        <v>27</v>
      </c>
      <c r="AC11" s="93" t="s">
        <v>63</v>
      </c>
      <c r="AD11" s="94"/>
      <c r="AE11" s="94"/>
      <c r="AF11" s="2" t="s">
        <v>64</v>
      </c>
      <c r="AG11"/>
      <c r="AH11" s="3" t="s">
        <v>65</v>
      </c>
    </row>
    <row r="12" spans="1:34" ht="15.75" customHeight="1">
      <c r="A12" s="62" t="s">
        <v>66</v>
      </c>
      <c r="B12" s="103"/>
      <c r="C12" s="104"/>
      <c r="D12" s="65">
        <v>13662430727</v>
      </c>
      <c r="E12" s="66" t="s">
        <v>23</v>
      </c>
      <c r="F12" s="23"/>
      <c r="G12" s="32" t="s">
        <v>388</v>
      </c>
      <c r="H12" s="33" t="s">
        <v>389</v>
      </c>
      <c r="I12" s="33"/>
      <c r="J12" s="34"/>
      <c r="K12" s="75"/>
      <c r="L12" s="75"/>
      <c r="M12" s="75"/>
      <c r="N12" s="75"/>
      <c r="O12" s="75"/>
      <c r="P12" s="75"/>
      <c r="Q12" s="75"/>
      <c r="R12" s="75"/>
      <c r="S12" s="84"/>
      <c r="T12" s="40"/>
      <c r="U12" s="75"/>
      <c r="V12" s="75">
        <f>IF(J12-K12-L12-M12-N12-O12-P12-Q12-R12&lt;0,0,J12-K12-L12-M12-N12-O12-P12-Q12-R12)</f>
        <v>0</v>
      </c>
      <c r="W12" s="75"/>
      <c r="X12" s="75">
        <f aca="true" t="shared" si="0" ref="X12:X41">IF(TRIM(E12)="工资薪金所得",IF(TRIM(S12)="自行负担",IF(V12&lt;=1500,0,IF(V12&lt;=4500,105,IF(V12&lt;=9000,555,IF(V12&lt;=35000,1005,IF(V12&lt;=55000,2755,IF(V12&lt;=80000,5505,13505)))))),IF(V12&lt;=1455,0,IF(V12&lt;=4155,105,IF(V12&lt;=7755,555,IF(V12&lt;=27255,1005,IF(V12&lt;=41255,2755,IF(V12&lt;=57505,5505,13505))))))),0)</f>
        <v>0</v>
      </c>
      <c r="Y12" s="75">
        <f>IF(ISBLANK(J12),0,IF(TRIM(E12)="工资薪金所得",ROUND(MAX((J12-5000)*{0.03,0.1,0.2,0.25,0.3,0.35,0.45}-{0,210,1410,2660,4410,7160,15160},0),2),IF(TRIM(E12)="偶然所得",0,MAX((J12-IF(J12&lt;4000,800,J12*0.2))*10%*{2,3,4}-1000*{0,2,7},0))))</f>
        <v>0</v>
      </c>
      <c r="Z12" s="95"/>
      <c r="AA12" s="75"/>
      <c r="AB12" s="75">
        <v>0</v>
      </c>
      <c r="AC12" s="96">
        <f>V12*W12</f>
        <v>0</v>
      </c>
      <c r="AD12" s="97" t="e">
        <f aca="true" t="shared" si="1" ref="AD12:AD40">IF(ISBLANK(B12),”空”,IF(LEN(B12)=15,"老号",IF(LEN(B12)&lt;&gt;18,"位数不对",IF(CHOOSE(MOD(SUM(MID(B12,1,1)*7+MID(B12,2,1)*9+MID(B12,3,1)*10+MID(B12,4,1)*5+MID(B12,5,1)*8+MID(B12,6,1)*4+MID(B12,7,1)*2+MID(B12,8,1)*1+MID(B12,9,1)*6+MID(B12,10,1)*3+MID(B12,11,1)*7+MID(B12,12,1)*9+MID(B12,13,1)*10+MID(B12,14,1)*5+MID(B12,15,1)*8+MID(B12,16,1)*4+MID(B12,17,1)*2),11)+1,1,0,"X",9,8,7,6,5,4,3,2)=IF(ISNUMBER(RIGHT(B12,1)*1),RIGHT(B12,1)*1,"X"),"正确","错误"))))</f>
        <v>#NAME?</v>
      </c>
      <c r="AE12" s="97"/>
      <c r="AF12" t="s">
        <v>67</v>
      </c>
      <c r="AG12"/>
      <c r="AH12"/>
    </row>
    <row r="13" spans="1:34" ht="15.75" customHeight="1">
      <c r="A13" s="62" t="s">
        <v>66</v>
      </c>
      <c r="B13" s="63"/>
      <c r="C13" s="64"/>
      <c r="D13" s="65"/>
      <c r="E13" s="66"/>
      <c r="F13" s="67"/>
      <c r="G13" s="32"/>
      <c r="H13" s="33"/>
      <c r="I13" s="33"/>
      <c r="J13" s="34"/>
      <c r="K13" s="75"/>
      <c r="L13" s="75"/>
      <c r="M13" s="75"/>
      <c r="N13" s="75"/>
      <c r="O13" s="75"/>
      <c r="P13" s="75"/>
      <c r="Q13" s="75">
        <f>IF(ISBLANK(J13),0,IF(TRIM(E13)="工资薪金所得",5000,IF(TRIM(E13)="偶然所得",0,IF(J13&gt;4000,J13*0.2,800))))</f>
        <v>0</v>
      </c>
      <c r="R13" s="75"/>
      <c r="S13" s="84"/>
      <c r="T13" s="40"/>
      <c r="U13" s="75"/>
      <c r="V13" s="75">
        <f>IF(J13-K13-L13-M13-N13-O13-P13-Q13-R13&lt;0,0,J13-K13-L13-M13-N13-O13-P13-Q13-R13)</f>
        <v>0</v>
      </c>
      <c r="W13" s="75"/>
      <c r="X13" s="75">
        <f t="shared" si="0"/>
        <v>0</v>
      </c>
      <c r="Y13" s="75">
        <f>IF(ISBLANK(J13),0,IF(TRIM(E13)="工资薪金所得",ROUND(MAX((J13-5000)*{0.03,0.1,0.2,0.25,0.3,0.35,0.45}-{0,210,1410,2660,4410,7160,15160},0),2),IF(TRIM(E13)="偶然所得",0,MAX((J13-IF(J13&lt;4000,800,J13*0.2))*10%*{2,3,4}-1000*{0,2,7},0))))</f>
        <v>0</v>
      </c>
      <c r="Z13" s="95"/>
      <c r="AA13" s="75"/>
      <c r="AB13" s="75">
        <v>0</v>
      </c>
      <c r="AC13" s="96">
        <f>V13*W13</f>
        <v>0</v>
      </c>
      <c r="AD13" s="97" t="e">
        <f t="shared" si="1"/>
        <v>#NAME?</v>
      </c>
      <c r="AE13" s="97"/>
      <c r="AF13" t="s">
        <v>68</v>
      </c>
      <c r="AG13"/>
      <c r="AH13" t="e">
        <f>IF(LEN('国内人员个税申报表'!AG12)=0,”空”,IF(LEN('国内人员个税申报表'!AG12)=15,"老号",IF(LEN('国内人员个税申报表'!AG12)&lt;&gt;18,"位数不对",IF(CHOOSE(MOD(SUM(MID('国内人员个税申报表'!AG12,1,1)*7+MID('国内人员个税申报表'!AG12,2,1)*9+MID('国内人员个税申报表'!AG12,3,1)*10+MID('国内人员个税申报表'!AG12,4,1)*5+MID('国内人员个税申报表'!AG12,5,1)*8+MID('国内人员个税申报表'!AG12,6,1)*4+MID('国内人员个税申报表'!AG12,7,1)*2+MID('国内人员个税申报表'!AG12,8,1)*1+MID('国内人员个税申报表'!AG12,9,1)*6+MID('国内人员个税申报表'!AG12,10,1)*3+MID('国内人员个税申报表'!AG12,11,1)*7+MID('国内人员个税申报表'!AG12,12,1)*9+MID('国内人员个税申报表'!AG12,13,1)*10+MID('国内人员个税申报表'!AG12,14,1)*5+MID('国内人员个税申报表'!AG12,15,1)*8+MID('国内人员个税申报表'!AG12,16,1)*4+MID('国内人员个税申报表'!AG12,17,1)*2),11)+1,1,0,"X",9,8,7,6,5,4,3,2)=IF(ISNUMBER(RIGHT('国内人员个税申报表'!AG12,1)*1),RIGHT('国内人员个税申报表'!AG12,1)*1,"X"),"正确","错误"))))</f>
        <v>#NAME?</v>
      </c>
    </row>
    <row r="14" spans="1:34" ht="15.75" customHeight="1">
      <c r="A14" s="62"/>
      <c r="B14" s="63"/>
      <c r="C14" s="64"/>
      <c r="D14" s="65"/>
      <c r="E14" s="66"/>
      <c r="F14" s="67"/>
      <c r="G14" s="32"/>
      <c r="H14" s="33"/>
      <c r="I14" s="76"/>
      <c r="J14" s="77"/>
      <c r="K14" s="75"/>
      <c r="L14" s="75"/>
      <c r="M14" s="75"/>
      <c r="N14" s="75"/>
      <c r="O14" s="75"/>
      <c r="P14" s="75"/>
      <c r="Q14" s="75">
        <f>IF(ISBLANK(J14),0,IF(TRIM(E14)="工资薪金所得",5000,IF(TRIM(E14)="偶然所得",0,IF(J14&gt;4000,J14*0.2,800))))</f>
        <v>0</v>
      </c>
      <c r="R14" s="75"/>
      <c r="S14" s="84"/>
      <c r="T14" s="40"/>
      <c r="U14" s="75"/>
      <c r="V14" s="75">
        <f>IF(J14-K14-L14-M14-N14-O14-P14-Q14-R14&lt;0,0,J14-K14-L14-M14-N14-O14-P14-Q14-R14)</f>
        <v>0</v>
      </c>
      <c r="W14" s="75"/>
      <c r="X14" s="75">
        <f t="shared" si="0"/>
        <v>0</v>
      </c>
      <c r="Y14" s="75">
        <f>IF(ISBLANK(J14),0,IF(TRIM(E14)="工资薪金所得",ROUND(MAX((J14-5000)*{0.03,0.1,0.2,0.25,0.3,0.35,0.45}-{0,210,1410,2660,4410,7160,15160},0),2),IF(TRIM(E14)="偶然所得",0,MAX((J14-IF(J14&lt;4000,800,J14*0.2))*10%*{2,3,4}-1000*{0,2,7},0))))</f>
        <v>0</v>
      </c>
      <c r="Z14" s="95"/>
      <c r="AA14" s="75"/>
      <c r="AB14" s="75">
        <v>0</v>
      </c>
      <c r="AC14" s="96">
        <f>V14*W14</f>
        <v>0</v>
      </c>
      <c r="AD14" s="97" t="e">
        <f t="shared" si="1"/>
        <v>#NAME?</v>
      </c>
      <c r="AE14" s="97"/>
      <c r="AF14" t="s">
        <v>69</v>
      </c>
      <c r="AG14"/>
      <c r="AH14"/>
    </row>
    <row r="15" spans="1:34" ht="15.75" customHeight="1">
      <c r="A15" s="62"/>
      <c r="B15" s="63"/>
      <c r="C15" s="64"/>
      <c r="D15" s="65"/>
      <c r="E15" s="66"/>
      <c r="F15" s="67"/>
      <c r="G15" s="32"/>
      <c r="H15" s="33"/>
      <c r="I15" s="76"/>
      <c r="J15" s="77"/>
      <c r="K15" s="75"/>
      <c r="L15" s="75"/>
      <c r="M15" s="75"/>
      <c r="N15" s="75"/>
      <c r="O15" s="75"/>
      <c r="P15" s="75"/>
      <c r="Q15" s="75">
        <f>IF(ISBLANK(J15),0,IF(TRIM(E15)="工资薪金所得",5000,IF(TRIM(E15)="偶然所得",0,IF(J15&gt;4000,J15*0.2,800))))</f>
        <v>0</v>
      </c>
      <c r="R15" s="75"/>
      <c r="S15" s="84"/>
      <c r="T15" s="40"/>
      <c r="U15" s="75"/>
      <c r="V15" s="75">
        <f>IF(J15-K15-L15-M15-N15-O15-P15-Q15-R15&lt;0,0,J15-K15-L15-M15-N15-O15-P15-Q15-R15)</f>
        <v>0</v>
      </c>
      <c r="W15" s="75"/>
      <c r="X15" s="75">
        <f t="shared" si="0"/>
        <v>0</v>
      </c>
      <c r="Y15" s="75">
        <f>IF(ISBLANK(J15),0,IF(TRIM(E15)="工资薪金所得",ROUND(MAX((J15-5000)*{0.03,0.1,0.2,0.25,0.3,0.35,0.45}-{0,210,1410,2660,4410,7160,15160},0),2),IF(TRIM(E15)="偶然所得",0,MAX((J15-IF(J15&lt;4000,800,J15*0.2))*10%*{2,3,4}-1000*{0,2,7},0))))</f>
        <v>0</v>
      </c>
      <c r="Z15" s="95"/>
      <c r="AA15" s="75"/>
      <c r="AB15" s="75">
        <v>0</v>
      </c>
      <c r="AC15" s="96">
        <f>V15*W15</f>
        <v>0</v>
      </c>
      <c r="AD15" s="97" t="e">
        <f t="shared" si="1"/>
        <v>#NAME?</v>
      </c>
      <c r="AE15" s="97"/>
      <c r="AF15" t="s">
        <v>70</v>
      </c>
      <c r="AG15"/>
      <c r="AH15"/>
    </row>
    <row r="16" spans="1:34" ht="15.75" customHeight="1">
      <c r="A16" s="62"/>
      <c r="B16" s="63"/>
      <c r="C16" s="65"/>
      <c r="D16" s="65"/>
      <c r="E16" s="68"/>
      <c r="F16" s="67"/>
      <c r="G16" s="69"/>
      <c r="H16" s="70"/>
      <c r="I16" s="76"/>
      <c r="J16" s="77"/>
      <c r="K16" s="75"/>
      <c r="L16" s="75"/>
      <c r="M16" s="75"/>
      <c r="N16" s="75"/>
      <c r="O16" s="75"/>
      <c r="P16" s="75"/>
      <c r="Q16" s="75">
        <f aca="true" t="shared" si="2" ref="Q16:Q41">IF(ISBLANK(J16),0,IF(TRIM(E16)="工资薪金所得",5000,IF(TRIM(E16)="偶然所得",0,IF(J16&gt;4000,J16*0.2,800))))</f>
        <v>0</v>
      </c>
      <c r="R16" s="75">
        <v>0</v>
      </c>
      <c r="S16" s="84"/>
      <c r="T16" s="40">
        <f aca="true" t="shared" si="3" ref="T16:T41">IF(ISBLANK(J16),0,IF(S16="雇主负担",1,0))</f>
        <v>0</v>
      </c>
      <c r="U16" s="75">
        <f aca="true" t="shared" si="4" ref="U16:U41">IF(S16="雇主负担",AC16,0)</f>
        <v>0</v>
      </c>
      <c r="V16" s="75">
        <f aca="true" t="shared" si="5" ref="V16:V41">IF(J16-K16-L16-M16-N16-O16-P16-Q16-R16&lt;0,0,J16-K16-L16-M16-N16-O16-P16-Q16-R16)</f>
        <v>0</v>
      </c>
      <c r="W16" s="75"/>
      <c r="X16" s="75">
        <f t="shared" si="0"/>
        <v>0</v>
      </c>
      <c r="Y16" s="75">
        <f>IF(ISBLANK(J16),0,IF(TRIM(E16)="工资薪金所得",ROUND(MAX((J16-5000)*{0.03,0.1,0.2,0.25,0.3,0.35,0.45}-{0,210,1410,2660,4410,7160,15160},0),2),IF(TRIM(E16)="偶然所得",0,MAX((J16-IF(J16&lt;4000,800,J16*0.2))*10%*{2,3,4}-1000*{0,2,7},0))))</f>
        <v>0</v>
      </c>
      <c r="Z16" s="95"/>
      <c r="AA16" s="75"/>
      <c r="AB16" s="75">
        <v>0</v>
      </c>
      <c r="AC16" s="96">
        <f aca="true" t="shared" si="6" ref="AC16:AC41">Y16-Z16-AA16-AB16</f>
        <v>0</v>
      </c>
      <c r="AD16" s="97" t="e">
        <f t="shared" si="1"/>
        <v>#NAME?</v>
      </c>
      <c r="AE16" s="97"/>
      <c r="AF16" t="s">
        <v>66</v>
      </c>
      <c r="AG16"/>
      <c r="AH16"/>
    </row>
    <row r="17" spans="1:34" ht="15.75" customHeight="1">
      <c r="A17" s="62"/>
      <c r="B17" s="63"/>
      <c r="C17" s="65"/>
      <c r="D17" s="65"/>
      <c r="E17" s="68"/>
      <c r="F17" s="67"/>
      <c r="G17" s="69"/>
      <c r="H17" s="70"/>
      <c r="I17" s="76"/>
      <c r="J17" s="77"/>
      <c r="K17" s="75"/>
      <c r="L17" s="75"/>
      <c r="M17" s="75"/>
      <c r="N17" s="75"/>
      <c r="O17" s="75"/>
      <c r="P17" s="75"/>
      <c r="Q17" s="75">
        <f t="shared" si="2"/>
        <v>0</v>
      </c>
      <c r="R17" s="75">
        <v>0</v>
      </c>
      <c r="S17" s="84"/>
      <c r="T17" s="40">
        <f t="shared" si="3"/>
        <v>0</v>
      </c>
      <c r="U17" s="75">
        <f t="shared" si="4"/>
        <v>0</v>
      </c>
      <c r="V17" s="75">
        <f t="shared" si="5"/>
        <v>0</v>
      </c>
      <c r="W17" s="75"/>
      <c r="X17" s="75">
        <f t="shared" si="0"/>
        <v>0</v>
      </c>
      <c r="Y17" s="75">
        <f>IF(ISBLANK(J17),0,IF(TRIM(E17)="工资薪金所得",ROUND(MAX((J17-5000)*{0.03,0.1,0.2,0.25,0.3,0.35,0.45}-{0,210,1410,2660,4410,7160,15160},0),2),IF(TRIM(E17)="偶然所得",0,MAX((J17-IF(J17&lt;4000,800,J17*0.2))*10%*{2,3,4}-1000*{0,2,7},0))))</f>
        <v>0</v>
      </c>
      <c r="Z17" s="95"/>
      <c r="AA17" s="75"/>
      <c r="AB17" s="75">
        <v>0</v>
      </c>
      <c r="AC17" s="96">
        <f t="shared" si="6"/>
        <v>0</v>
      </c>
      <c r="AD17" s="97" t="e">
        <f t="shared" si="1"/>
        <v>#NAME?</v>
      </c>
      <c r="AE17" s="97"/>
      <c r="AF17" t="s">
        <v>71</v>
      </c>
      <c r="AG17"/>
      <c r="AH17"/>
    </row>
    <row r="18" spans="1:34" ht="15.75" customHeight="1">
      <c r="A18" s="62"/>
      <c r="B18" s="63"/>
      <c r="C18" s="65"/>
      <c r="D18" s="65"/>
      <c r="E18" s="68"/>
      <c r="F18" s="67"/>
      <c r="G18" s="69"/>
      <c r="H18" s="70"/>
      <c r="I18" s="76"/>
      <c r="J18" s="77"/>
      <c r="K18" s="75"/>
      <c r="L18" s="75"/>
      <c r="M18" s="75"/>
      <c r="N18" s="75"/>
      <c r="O18" s="75"/>
      <c r="P18" s="75"/>
      <c r="Q18" s="75">
        <f t="shared" si="2"/>
        <v>0</v>
      </c>
      <c r="R18" s="75">
        <v>0</v>
      </c>
      <c r="S18" s="84"/>
      <c r="T18" s="40">
        <f t="shared" si="3"/>
        <v>0</v>
      </c>
      <c r="U18" s="75">
        <f t="shared" si="4"/>
        <v>0</v>
      </c>
      <c r="V18" s="75">
        <f t="shared" si="5"/>
        <v>0</v>
      </c>
      <c r="W18" s="75"/>
      <c r="X18" s="75">
        <f t="shared" si="0"/>
        <v>0</v>
      </c>
      <c r="Y18" s="75">
        <f>IF(ISBLANK(J18),0,IF(TRIM(E18)="工资薪金所得",ROUND(MAX((J18-5000)*{0.03,0.1,0.2,0.25,0.3,0.35,0.45}-{0,210,1410,2660,4410,7160,15160},0),2),IF(TRIM(E18)="偶然所得",0,MAX((J18-IF(J18&lt;4000,800,J18*0.2))*10%*{2,3,4}-1000*{0,2,7},0))))</f>
        <v>0</v>
      </c>
      <c r="Z18" s="95"/>
      <c r="AA18" s="75"/>
      <c r="AB18" s="75">
        <v>0</v>
      </c>
      <c r="AC18" s="96">
        <f t="shared" si="6"/>
        <v>0</v>
      </c>
      <c r="AD18" s="97" t="e">
        <f t="shared" si="1"/>
        <v>#NAME?</v>
      </c>
      <c r="AE18" s="97"/>
      <c r="AF18" t="s">
        <v>72</v>
      </c>
      <c r="AG18"/>
      <c r="AH18"/>
    </row>
    <row r="19" spans="1:34" ht="15.75" customHeight="1">
      <c r="A19" s="62"/>
      <c r="B19" s="63"/>
      <c r="C19" s="65"/>
      <c r="D19" s="65"/>
      <c r="E19" s="68"/>
      <c r="F19" s="67"/>
      <c r="G19" s="69"/>
      <c r="H19" s="70"/>
      <c r="I19" s="76"/>
      <c r="J19" s="77"/>
      <c r="K19" s="75"/>
      <c r="L19" s="75"/>
      <c r="M19" s="75"/>
      <c r="N19" s="75"/>
      <c r="O19" s="75"/>
      <c r="P19" s="75"/>
      <c r="Q19" s="75">
        <f t="shared" si="2"/>
        <v>0</v>
      </c>
      <c r="R19" s="75">
        <v>0</v>
      </c>
      <c r="S19" s="84"/>
      <c r="T19" s="40">
        <f t="shared" si="3"/>
        <v>0</v>
      </c>
      <c r="U19" s="75">
        <f t="shared" si="4"/>
        <v>0</v>
      </c>
      <c r="V19" s="75">
        <f t="shared" si="5"/>
        <v>0</v>
      </c>
      <c r="W19" s="75"/>
      <c r="X19" s="75">
        <f t="shared" si="0"/>
        <v>0</v>
      </c>
      <c r="Y19" s="75">
        <f>IF(ISBLANK(J19),0,IF(TRIM(E19)="工资薪金所得",ROUND(MAX((J19-5000)*{0.03,0.1,0.2,0.25,0.3,0.35,0.45}-{0,210,1410,2660,4410,7160,15160},0),2),IF(TRIM(E19)="偶然所得",0,MAX((J19-IF(J19&lt;4000,800,J19*0.2))*10%*{2,3,4}-1000*{0,2,7},0))))</f>
        <v>0</v>
      </c>
      <c r="Z19" s="95"/>
      <c r="AA19" s="75"/>
      <c r="AB19" s="75">
        <v>0</v>
      </c>
      <c r="AC19" s="96">
        <f t="shared" si="6"/>
        <v>0</v>
      </c>
      <c r="AD19" s="97" t="e">
        <f t="shared" si="1"/>
        <v>#NAME?</v>
      </c>
      <c r="AE19" s="97"/>
      <c r="AF19"/>
      <c r="AG19"/>
      <c r="AH19"/>
    </row>
    <row r="20" spans="1:34" ht="15.75" customHeight="1">
      <c r="A20" s="62"/>
      <c r="B20" s="63"/>
      <c r="C20" s="65"/>
      <c r="D20" s="65"/>
      <c r="E20" s="68"/>
      <c r="F20" s="67"/>
      <c r="G20" s="69"/>
      <c r="H20" s="70"/>
      <c r="I20" s="76"/>
      <c r="J20" s="77"/>
      <c r="K20" s="75"/>
      <c r="L20" s="75"/>
      <c r="M20" s="75"/>
      <c r="N20" s="75"/>
      <c r="O20" s="75"/>
      <c r="P20" s="75"/>
      <c r="Q20" s="75">
        <f t="shared" si="2"/>
        <v>0</v>
      </c>
      <c r="R20" s="75">
        <v>0</v>
      </c>
      <c r="S20" s="84"/>
      <c r="T20" s="40">
        <f t="shared" si="3"/>
        <v>0</v>
      </c>
      <c r="U20" s="75">
        <f t="shared" si="4"/>
        <v>0</v>
      </c>
      <c r="V20" s="75">
        <f t="shared" si="5"/>
        <v>0</v>
      </c>
      <c r="W20" s="75"/>
      <c r="X20" s="75">
        <f t="shared" si="0"/>
        <v>0</v>
      </c>
      <c r="Y20" s="75">
        <f>IF(ISBLANK(J20),0,IF(TRIM(E20)="工资薪金所得",ROUND(MAX((J20-5000)*{0.03,0.1,0.2,0.25,0.3,0.35,0.45}-{0,210,1410,2660,4410,7160,15160},0),2),IF(TRIM(E20)="偶然所得",0,MAX((J20-IF(J20&lt;4000,800,J20*0.2))*10%*{2,3,4}-1000*{0,2,7},0))))</f>
        <v>0</v>
      </c>
      <c r="Z20" s="95"/>
      <c r="AA20" s="75"/>
      <c r="AB20" s="75">
        <v>0</v>
      </c>
      <c r="AC20" s="96">
        <f t="shared" si="6"/>
        <v>0</v>
      </c>
      <c r="AD20" s="97" t="e">
        <f t="shared" si="1"/>
        <v>#NAME?</v>
      </c>
      <c r="AE20" s="97"/>
      <c r="AF20" s="2" t="s">
        <v>73</v>
      </c>
      <c r="AG20"/>
      <c r="AH20"/>
    </row>
    <row r="21" spans="1:34" ht="15.75" customHeight="1">
      <c r="A21" s="62"/>
      <c r="B21" s="63"/>
      <c r="C21" s="65"/>
      <c r="D21" s="65"/>
      <c r="E21" s="68"/>
      <c r="F21" s="67"/>
      <c r="G21" s="69"/>
      <c r="H21" s="70"/>
      <c r="I21" s="76"/>
      <c r="J21" s="77"/>
      <c r="K21" s="75"/>
      <c r="L21" s="75"/>
      <c r="M21" s="75"/>
      <c r="N21" s="75"/>
      <c r="O21" s="75"/>
      <c r="P21" s="75"/>
      <c r="Q21" s="75">
        <f t="shared" si="2"/>
        <v>0</v>
      </c>
      <c r="R21" s="75">
        <v>0</v>
      </c>
      <c r="S21" s="84"/>
      <c r="T21" s="40">
        <f t="shared" si="3"/>
        <v>0</v>
      </c>
      <c r="U21" s="75">
        <f t="shared" si="4"/>
        <v>0</v>
      </c>
      <c r="V21" s="75">
        <f t="shared" si="5"/>
        <v>0</v>
      </c>
      <c r="W21" s="75"/>
      <c r="X21" s="75">
        <f t="shared" si="0"/>
        <v>0</v>
      </c>
      <c r="Y21" s="75">
        <f>IF(ISBLANK(J21),0,IF(TRIM(E21)="工资薪金所得",ROUND(MAX((J21-5000)*{0.03,0.1,0.2,0.25,0.3,0.35,0.45}-{0,210,1410,2660,4410,7160,15160},0),2),IF(TRIM(E21)="偶然所得",0,MAX((J21-IF(J21&lt;4000,800,J21*0.2))*10%*{2,3,4}-1000*{0,2,7},0))))</f>
        <v>0</v>
      </c>
      <c r="Z21" s="95"/>
      <c r="AA21" s="75"/>
      <c r="AB21" s="75">
        <v>0</v>
      </c>
      <c r="AC21" s="96">
        <f t="shared" si="6"/>
        <v>0</v>
      </c>
      <c r="AD21" s="97" t="e">
        <f t="shared" si="1"/>
        <v>#NAME?</v>
      </c>
      <c r="AE21" s="97"/>
      <c r="AF21" t="s">
        <v>74</v>
      </c>
      <c r="AG21"/>
      <c r="AH21"/>
    </row>
    <row r="22" spans="1:34" ht="15.75" customHeight="1">
      <c r="A22" s="62"/>
      <c r="B22" s="63"/>
      <c r="C22" s="65"/>
      <c r="D22" s="65"/>
      <c r="E22" s="68"/>
      <c r="F22" s="67"/>
      <c r="G22" s="69"/>
      <c r="H22" s="70"/>
      <c r="I22" s="76"/>
      <c r="J22" s="77"/>
      <c r="K22" s="75"/>
      <c r="L22" s="75"/>
      <c r="M22" s="75"/>
      <c r="N22" s="75"/>
      <c r="O22" s="75"/>
      <c r="P22" s="75"/>
      <c r="Q22" s="75">
        <f t="shared" si="2"/>
        <v>0</v>
      </c>
      <c r="R22" s="75">
        <v>0</v>
      </c>
      <c r="S22" s="84"/>
      <c r="T22" s="40">
        <f t="shared" si="3"/>
        <v>0</v>
      </c>
      <c r="U22" s="75">
        <f t="shared" si="4"/>
        <v>0</v>
      </c>
      <c r="V22" s="75">
        <f t="shared" si="5"/>
        <v>0</v>
      </c>
      <c r="W22" s="75"/>
      <c r="X22" s="75">
        <f t="shared" si="0"/>
        <v>0</v>
      </c>
      <c r="Y22" s="75">
        <f>IF(ISBLANK(J22),0,IF(TRIM(E22)="工资薪金所得",ROUND(MAX((J22-5000)*{0.03,0.1,0.2,0.25,0.3,0.35,0.45}-{0,210,1410,2660,4410,7160,15160},0),2),IF(TRIM(E22)="偶然所得",0,MAX((J22-IF(J22&lt;4000,800,J22*0.2))*10%*{2,3,4}-1000*{0,2,7},0))))</f>
        <v>0</v>
      </c>
      <c r="Z22" s="95"/>
      <c r="AA22" s="75"/>
      <c r="AB22" s="75">
        <v>0</v>
      </c>
      <c r="AC22" s="96">
        <f t="shared" si="6"/>
        <v>0</v>
      </c>
      <c r="AD22" s="97" t="e">
        <f t="shared" si="1"/>
        <v>#NAME?</v>
      </c>
      <c r="AE22" s="97"/>
      <c r="AF22" t="s">
        <v>75</v>
      </c>
      <c r="AG22"/>
      <c r="AH22"/>
    </row>
    <row r="23" spans="1:34" ht="15.75" customHeight="1">
      <c r="A23" s="62"/>
      <c r="B23" s="63"/>
      <c r="C23" s="65"/>
      <c r="D23" s="65"/>
      <c r="E23" s="68"/>
      <c r="F23" s="67"/>
      <c r="G23" s="69"/>
      <c r="H23" s="70"/>
      <c r="I23" s="76"/>
      <c r="J23" s="77"/>
      <c r="K23" s="75"/>
      <c r="L23" s="75"/>
      <c r="M23" s="75"/>
      <c r="N23" s="75"/>
      <c r="O23" s="75"/>
      <c r="P23" s="75"/>
      <c r="Q23" s="75">
        <f t="shared" si="2"/>
        <v>0</v>
      </c>
      <c r="R23" s="75">
        <v>0</v>
      </c>
      <c r="S23" s="84"/>
      <c r="T23" s="40">
        <f t="shared" si="3"/>
        <v>0</v>
      </c>
      <c r="U23" s="75">
        <f t="shared" si="4"/>
        <v>0</v>
      </c>
      <c r="V23" s="75">
        <f t="shared" si="5"/>
        <v>0</v>
      </c>
      <c r="W23" s="75"/>
      <c r="X23" s="75">
        <f t="shared" si="0"/>
        <v>0</v>
      </c>
      <c r="Y23" s="75">
        <f>IF(ISBLANK(J23),0,IF(TRIM(E23)="工资薪金所得",ROUND(MAX((J23-5000)*{0.03,0.1,0.2,0.25,0.3,0.35,0.45}-{0,210,1410,2660,4410,7160,15160},0),2),IF(TRIM(E23)="偶然所得",0,MAX((J23-IF(J23&lt;4000,800,J23*0.2))*10%*{2,3,4}-1000*{0,2,7},0))))</f>
        <v>0</v>
      </c>
      <c r="Z23" s="95"/>
      <c r="AA23" s="75"/>
      <c r="AB23" s="75">
        <v>0</v>
      </c>
      <c r="AC23" s="96">
        <f t="shared" si="6"/>
        <v>0</v>
      </c>
      <c r="AD23" s="97" t="e">
        <f t="shared" si="1"/>
        <v>#NAME?</v>
      </c>
      <c r="AE23" s="97"/>
      <c r="AF23"/>
      <c r="AG23"/>
      <c r="AH23"/>
    </row>
    <row r="24" spans="1:34" ht="15.75" customHeight="1">
      <c r="A24" s="62"/>
      <c r="B24" s="63"/>
      <c r="C24" s="65"/>
      <c r="D24" s="65"/>
      <c r="E24" s="68"/>
      <c r="F24" s="67"/>
      <c r="G24" s="69"/>
      <c r="H24" s="70"/>
      <c r="I24" s="76"/>
      <c r="J24" s="77"/>
      <c r="K24" s="75"/>
      <c r="L24" s="75"/>
      <c r="M24" s="75"/>
      <c r="N24" s="75"/>
      <c r="O24" s="75"/>
      <c r="P24" s="75"/>
      <c r="Q24" s="75">
        <f t="shared" si="2"/>
        <v>0</v>
      </c>
      <c r="R24" s="75">
        <v>0</v>
      </c>
      <c r="S24" s="84"/>
      <c r="T24" s="40">
        <f t="shared" si="3"/>
        <v>0</v>
      </c>
      <c r="U24" s="75">
        <f t="shared" si="4"/>
        <v>0</v>
      </c>
      <c r="V24" s="75">
        <f t="shared" si="5"/>
        <v>0</v>
      </c>
      <c r="W24" s="75"/>
      <c r="X24" s="75">
        <f t="shared" si="0"/>
        <v>0</v>
      </c>
      <c r="Y24" s="75">
        <f>IF(ISBLANK(J24),0,IF(TRIM(E24)="工资薪金所得",ROUND(MAX((J24-5000)*{0.03,0.1,0.2,0.25,0.3,0.35,0.45}-{0,210,1410,2660,4410,7160,15160},0),2),IF(TRIM(E24)="偶然所得",0,MAX((J24-IF(J24&lt;4000,800,J24*0.2))*10%*{2,3,4}-1000*{0,2,7},0))))</f>
        <v>0</v>
      </c>
      <c r="Z24" s="95"/>
      <c r="AA24" s="75"/>
      <c r="AB24" s="75">
        <v>0</v>
      </c>
      <c r="AC24" s="96">
        <f t="shared" si="6"/>
        <v>0</v>
      </c>
      <c r="AD24" s="97" t="e">
        <f t="shared" si="1"/>
        <v>#NAME?</v>
      </c>
      <c r="AE24" s="97"/>
      <c r="AF24" s="2" t="s">
        <v>76</v>
      </c>
      <c r="AG24"/>
      <c r="AH24"/>
    </row>
    <row r="25" spans="1:34" ht="15.75" customHeight="1">
      <c r="A25" s="62"/>
      <c r="B25" s="63"/>
      <c r="C25" s="65"/>
      <c r="D25" s="65"/>
      <c r="E25" s="68"/>
      <c r="F25" s="67"/>
      <c r="G25" s="69"/>
      <c r="H25" s="70"/>
      <c r="I25" s="76"/>
      <c r="J25" s="77"/>
      <c r="K25" s="75"/>
      <c r="L25" s="75"/>
      <c r="M25" s="75"/>
      <c r="N25" s="75"/>
      <c r="O25" s="75"/>
      <c r="P25" s="75"/>
      <c r="Q25" s="75">
        <f t="shared" si="2"/>
        <v>0</v>
      </c>
      <c r="R25" s="75">
        <v>0</v>
      </c>
      <c r="S25" s="84"/>
      <c r="T25" s="40">
        <f t="shared" si="3"/>
        <v>0</v>
      </c>
      <c r="U25" s="75">
        <f t="shared" si="4"/>
        <v>0</v>
      </c>
      <c r="V25" s="75">
        <f t="shared" si="5"/>
        <v>0</v>
      </c>
      <c r="W25" s="75"/>
      <c r="X25" s="75">
        <f t="shared" si="0"/>
        <v>0</v>
      </c>
      <c r="Y25" s="75">
        <f>IF(ISBLANK(J25),0,IF(TRIM(E25)="工资薪金所得",ROUND(MAX((J25-5000)*{0.03,0.1,0.2,0.25,0.3,0.35,0.45}-{0,210,1410,2660,4410,7160,15160},0),2),IF(TRIM(E25)="偶然所得",0,MAX((J25-IF(J25&lt;4000,800,J25*0.2))*10%*{2,3,4}-1000*{0,2,7},0))))</f>
        <v>0</v>
      </c>
      <c r="Z25" s="95"/>
      <c r="AA25" s="75"/>
      <c r="AB25" s="75">
        <v>0</v>
      </c>
      <c r="AC25" s="96">
        <f t="shared" si="6"/>
        <v>0</v>
      </c>
      <c r="AD25" s="97" t="e">
        <f t="shared" si="1"/>
        <v>#NAME?</v>
      </c>
      <c r="AE25" s="97"/>
      <c r="AF25" t="s">
        <v>77</v>
      </c>
      <c r="AG25"/>
      <c r="AH25"/>
    </row>
    <row r="26" spans="1:34" ht="15.75" customHeight="1">
      <c r="A26" s="62"/>
      <c r="B26" s="63"/>
      <c r="C26" s="65"/>
      <c r="D26" s="65"/>
      <c r="E26" s="68"/>
      <c r="F26" s="67"/>
      <c r="G26" s="69"/>
      <c r="H26" s="70"/>
      <c r="I26" s="76"/>
      <c r="J26" s="77"/>
      <c r="K26" s="75"/>
      <c r="L26" s="75"/>
      <c r="M26" s="75"/>
      <c r="N26" s="75"/>
      <c r="O26" s="75"/>
      <c r="P26" s="75"/>
      <c r="Q26" s="75">
        <f t="shared" si="2"/>
        <v>0</v>
      </c>
      <c r="R26" s="75">
        <v>0</v>
      </c>
      <c r="S26" s="84"/>
      <c r="T26" s="40">
        <f t="shared" si="3"/>
        <v>0</v>
      </c>
      <c r="U26" s="75">
        <f t="shared" si="4"/>
        <v>0</v>
      </c>
      <c r="V26" s="75">
        <f t="shared" si="5"/>
        <v>0</v>
      </c>
      <c r="W26" s="75"/>
      <c r="X26" s="75">
        <f t="shared" si="0"/>
        <v>0</v>
      </c>
      <c r="Y26" s="75">
        <f>IF(ISBLANK(J26),0,IF(TRIM(E26)="工资薪金所得",ROUND(MAX((J26-5000)*{0.03,0.1,0.2,0.25,0.3,0.35,0.45}-{0,210,1410,2660,4410,7160,15160},0),2),IF(TRIM(E26)="偶然所得",0,MAX((J26-IF(J26&lt;4000,800,J26*0.2))*10%*{2,3,4}-1000*{0,2,7},0))))</f>
        <v>0</v>
      </c>
      <c r="Z26" s="95"/>
      <c r="AA26" s="75"/>
      <c r="AB26" s="75">
        <v>0</v>
      </c>
      <c r="AC26" s="96">
        <f t="shared" si="6"/>
        <v>0</v>
      </c>
      <c r="AD26" s="97" t="e">
        <f t="shared" si="1"/>
        <v>#NAME?</v>
      </c>
      <c r="AE26" s="97"/>
      <c r="AF26" t="s">
        <v>78</v>
      </c>
      <c r="AG26"/>
      <c r="AH26"/>
    </row>
    <row r="27" spans="1:34" ht="15.75" customHeight="1">
      <c r="A27" s="62"/>
      <c r="B27" s="63"/>
      <c r="C27" s="65"/>
      <c r="D27" s="65"/>
      <c r="E27" s="68"/>
      <c r="F27" s="67"/>
      <c r="G27" s="69"/>
      <c r="H27" s="70"/>
      <c r="I27" s="76"/>
      <c r="J27" s="77"/>
      <c r="K27" s="75"/>
      <c r="L27" s="75"/>
      <c r="M27" s="75"/>
      <c r="N27" s="75"/>
      <c r="O27" s="75"/>
      <c r="P27" s="75"/>
      <c r="Q27" s="75">
        <f t="shared" si="2"/>
        <v>0</v>
      </c>
      <c r="R27" s="75">
        <v>0</v>
      </c>
      <c r="S27" s="84"/>
      <c r="T27" s="40">
        <f t="shared" si="3"/>
        <v>0</v>
      </c>
      <c r="U27" s="75">
        <f t="shared" si="4"/>
        <v>0</v>
      </c>
      <c r="V27" s="75">
        <f t="shared" si="5"/>
        <v>0</v>
      </c>
      <c r="W27" s="75"/>
      <c r="X27" s="75">
        <f t="shared" si="0"/>
        <v>0</v>
      </c>
      <c r="Y27" s="75">
        <f>IF(ISBLANK(J27),0,IF(TRIM(E27)="工资薪金所得",ROUND(MAX((J27-5000)*{0.03,0.1,0.2,0.25,0.3,0.35,0.45}-{0,210,1410,2660,4410,7160,15160},0),2),IF(TRIM(E27)="偶然所得",0,MAX((J27-IF(J27&lt;4000,800,J27*0.2))*10%*{2,3,4}-1000*{0,2,7},0))))</f>
        <v>0</v>
      </c>
      <c r="Z27" s="95"/>
      <c r="AA27" s="75"/>
      <c r="AB27" s="75">
        <v>0</v>
      </c>
      <c r="AC27" s="96">
        <f t="shared" si="6"/>
        <v>0</v>
      </c>
      <c r="AD27" s="97" t="e">
        <f t="shared" si="1"/>
        <v>#NAME?</v>
      </c>
      <c r="AE27" s="97"/>
      <c r="AF27" t="s">
        <v>79</v>
      </c>
      <c r="AG27"/>
      <c r="AH27"/>
    </row>
    <row r="28" spans="1:34" ht="15.75" customHeight="1">
      <c r="A28" s="62"/>
      <c r="B28" s="63"/>
      <c r="C28" s="65"/>
      <c r="D28" s="65"/>
      <c r="E28" s="68"/>
      <c r="F28" s="67"/>
      <c r="G28" s="69"/>
      <c r="H28" s="70"/>
      <c r="I28" s="76"/>
      <c r="J28" s="77"/>
      <c r="K28" s="75"/>
      <c r="L28" s="75"/>
      <c r="M28" s="75"/>
      <c r="N28" s="75"/>
      <c r="O28" s="75"/>
      <c r="P28" s="75"/>
      <c r="Q28" s="75">
        <f t="shared" si="2"/>
        <v>0</v>
      </c>
      <c r="R28" s="75">
        <v>0</v>
      </c>
      <c r="S28" s="84"/>
      <c r="T28" s="40">
        <f t="shared" si="3"/>
        <v>0</v>
      </c>
      <c r="U28" s="75">
        <f t="shared" si="4"/>
        <v>0</v>
      </c>
      <c r="V28" s="75">
        <f t="shared" si="5"/>
        <v>0</v>
      </c>
      <c r="W28" s="75"/>
      <c r="X28" s="75">
        <f t="shared" si="0"/>
        <v>0</v>
      </c>
      <c r="Y28" s="75">
        <f>IF(ISBLANK(J28),0,IF(TRIM(E28)="工资薪金所得",ROUND(MAX((J28-5000)*{0.03,0.1,0.2,0.25,0.3,0.35,0.45}-{0,210,1410,2660,4410,7160,15160},0),2),IF(TRIM(E28)="偶然所得",0,MAX((J28-IF(J28&lt;4000,800,J28*0.2))*10%*{2,3,4}-1000*{0,2,7},0))))</f>
        <v>0</v>
      </c>
      <c r="Z28" s="95"/>
      <c r="AA28" s="75"/>
      <c r="AB28" s="75">
        <v>0</v>
      </c>
      <c r="AC28" s="96">
        <f t="shared" si="6"/>
        <v>0</v>
      </c>
      <c r="AD28" s="97" t="e">
        <f t="shared" si="1"/>
        <v>#NAME?</v>
      </c>
      <c r="AE28" s="97"/>
      <c r="AF28" t="s">
        <v>80</v>
      </c>
      <c r="AG28"/>
      <c r="AH28"/>
    </row>
    <row r="29" spans="1:34" ht="15.75" customHeight="1">
      <c r="A29" s="62"/>
      <c r="B29" s="63"/>
      <c r="C29" s="65"/>
      <c r="D29" s="65"/>
      <c r="E29" s="68"/>
      <c r="F29" s="67"/>
      <c r="G29" s="69"/>
      <c r="H29" s="70"/>
      <c r="I29" s="76"/>
      <c r="J29" s="77"/>
      <c r="K29" s="75"/>
      <c r="L29" s="75"/>
      <c r="M29" s="75"/>
      <c r="N29" s="75"/>
      <c r="O29" s="75"/>
      <c r="P29" s="75"/>
      <c r="Q29" s="75">
        <f t="shared" si="2"/>
        <v>0</v>
      </c>
      <c r="R29" s="75">
        <v>0</v>
      </c>
      <c r="S29" s="84"/>
      <c r="T29" s="40">
        <f t="shared" si="3"/>
        <v>0</v>
      </c>
      <c r="U29" s="75">
        <f t="shared" si="4"/>
        <v>0</v>
      </c>
      <c r="V29" s="75">
        <f t="shared" si="5"/>
        <v>0</v>
      </c>
      <c r="W29" s="75"/>
      <c r="X29" s="75">
        <f t="shared" si="0"/>
        <v>0</v>
      </c>
      <c r="Y29" s="75">
        <f>IF(ISBLANK(J29),0,IF(TRIM(E29)="工资薪金所得",ROUND(MAX((J29-5000)*{0.03,0.1,0.2,0.25,0.3,0.35,0.45}-{0,210,1410,2660,4410,7160,15160},0),2),IF(TRIM(E29)="偶然所得",0,MAX((J29-IF(J29&lt;4000,800,J29*0.2))*10%*{2,3,4}-1000*{0,2,7},0))))</f>
        <v>0</v>
      </c>
      <c r="Z29" s="95"/>
      <c r="AA29" s="75"/>
      <c r="AB29" s="75">
        <v>0</v>
      </c>
      <c r="AC29" s="96">
        <f t="shared" si="6"/>
        <v>0</v>
      </c>
      <c r="AD29" s="97" t="e">
        <f t="shared" si="1"/>
        <v>#NAME?</v>
      </c>
      <c r="AE29" s="97"/>
      <c r="AF29" t="s">
        <v>81</v>
      </c>
      <c r="AG29"/>
      <c r="AH29"/>
    </row>
    <row r="30" spans="1:34" ht="15.75" customHeight="1">
      <c r="A30" s="62"/>
      <c r="B30" s="63"/>
      <c r="C30" s="65"/>
      <c r="D30" s="65"/>
      <c r="E30" s="68"/>
      <c r="F30" s="67"/>
      <c r="G30" s="69"/>
      <c r="H30" s="70"/>
      <c r="I30" s="76"/>
      <c r="J30" s="77"/>
      <c r="K30" s="75"/>
      <c r="L30" s="75"/>
      <c r="M30" s="75"/>
      <c r="N30" s="75"/>
      <c r="O30" s="75"/>
      <c r="P30" s="75"/>
      <c r="Q30" s="75">
        <f t="shared" si="2"/>
        <v>0</v>
      </c>
      <c r="R30" s="75">
        <v>0</v>
      </c>
      <c r="S30" s="84"/>
      <c r="T30" s="40">
        <f t="shared" si="3"/>
        <v>0</v>
      </c>
      <c r="U30" s="75">
        <f t="shared" si="4"/>
        <v>0</v>
      </c>
      <c r="V30" s="75">
        <f t="shared" si="5"/>
        <v>0</v>
      </c>
      <c r="W30" s="75"/>
      <c r="X30" s="75">
        <f t="shared" si="0"/>
        <v>0</v>
      </c>
      <c r="Y30" s="75">
        <f>IF(ISBLANK(J30),0,IF(TRIM(E30)="工资薪金所得",ROUND(MAX((J30-5000)*{0.03,0.1,0.2,0.25,0.3,0.35,0.45}-{0,210,1410,2660,4410,7160,15160},0),2),IF(TRIM(E30)="偶然所得",0,MAX((J30-IF(J30&lt;4000,800,J30*0.2))*10%*{2,3,4}-1000*{0,2,7},0))))</f>
        <v>0</v>
      </c>
      <c r="Z30" s="95"/>
      <c r="AA30" s="75"/>
      <c r="AB30" s="75">
        <v>0</v>
      </c>
      <c r="AC30" s="96">
        <f t="shared" si="6"/>
        <v>0</v>
      </c>
      <c r="AD30" s="97" t="e">
        <f t="shared" si="1"/>
        <v>#NAME?</v>
      </c>
      <c r="AF30"/>
      <c r="AG30"/>
      <c r="AH30"/>
    </row>
    <row r="31" spans="1:34" ht="15.75" customHeight="1">
      <c r="A31" s="62"/>
      <c r="B31" s="63"/>
      <c r="C31" s="65"/>
      <c r="D31" s="65"/>
      <c r="E31" s="68"/>
      <c r="F31" s="67"/>
      <c r="G31" s="69"/>
      <c r="H31" s="70"/>
      <c r="I31" s="76"/>
      <c r="J31" s="77"/>
      <c r="K31" s="75"/>
      <c r="L31" s="75"/>
      <c r="M31" s="75"/>
      <c r="N31" s="75"/>
      <c r="O31" s="75"/>
      <c r="P31" s="75"/>
      <c r="Q31" s="75">
        <f t="shared" si="2"/>
        <v>0</v>
      </c>
      <c r="R31" s="75">
        <v>0</v>
      </c>
      <c r="S31" s="84"/>
      <c r="T31" s="40">
        <f t="shared" si="3"/>
        <v>0</v>
      </c>
      <c r="U31" s="75">
        <f t="shared" si="4"/>
        <v>0</v>
      </c>
      <c r="V31" s="75">
        <f t="shared" si="5"/>
        <v>0</v>
      </c>
      <c r="W31" s="75"/>
      <c r="X31" s="75">
        <f t="shared" si="0"/>
        <v>0</v>
      </c>
      <c r="Y31" s="75">
        <f>IF(ISBLANK(J31),0,IF(TRIM(E31)="工资薪金所得",ROUND(MAX((J31-5000)*{0.03,0.1,0.2,0.25,0.3,0.35,0.45}-{0,210,1410,2660,4410,7160,15160},0),2),IF(TRIM(E31)="偶然所得",0,MAX((J31-IF(J31&lt;4000,800,J31*0.2))*10%*{2,3,4}-1000*{0,2,7},0))))</f>
        <v>0</v>
      </c>
      <c r="Z31" s="95"/>
      <c r="AA31" s="75"/>
      <c r="AB31" s="75">
        <v>0</v>
      </c>
      <c r="AC31" s="96">
        <f t="shared" si="6"/>
        <v>0</v>
      </c>
      <c r="AD31" s="97" t="e">
        <f t="shared" si="1"/>
        <v>#NAME?</v>
      </c>
      <c r="AF31" s="2" t="s">
        <v>82</v>
      </c>
      <c r="AG31"/>
      <c r="AH31"/>
    </row>
    <row r="32" spans="1:34" ht="15.75" customHeight="1">
      <c r="A32" s="62"/>
      <c r="B32" s="63"/>
      <c r="C32" s="65"/>
      <c r="D32" s="65"/>
      <c r="E32" s="68"/>
      <c r="F32" s="67"/>
      <c r="G32" s="69"/>
      <c r="H32" s="70"/>
      <c r="I32" s="76"/>
      <c r="J32" s="77"/>
      <c r="K32" s="75"/>
      <c r="L32" s="75"/>
      <c r="M32" s="75"/>
      <c r="N32" s="75"/>
      <c r="O32" s="75"/>
      <c r="P32" s="75"/>
      <c r="Q32" s="75">
        <f t="shared" si="2"/>
        <v>0</v>
      </c>
      <c r="R32" s="75">
        <v>0</v>
      </c>
      <c r="S32" s="84"/>
      <c r="T32" s="40">
        <f t="shared" si="3"/>
        <v>0</v>
      </c>
      <c r="U32" s="75">
        <f t="shared" si="4"/>
        <v>0</v>
      </c>
      <c r="V32" s="75">
        <f t="shared" si="5"/>
        <v>0</v>
      </c>
      <c r="W32" s="75"/>
      <c r="X32" s="75">
        <f t="shared" si="0"/>
        <v>0</v>
      </c>
      <c r="Y32" s="75">
        <f>IF(ISBLANK(J32),0,IF(TRIM(E32)="工资薪金所得",ROUND(MAX((J32-5000)*{0.03,0.1,0.2,0.25,0.3,0.35,0.45}-{0,210,1410,2660,4410,7160,15160},0),2),IF(TRIM(E32)="偶然所得",0,MAX((J32-IF(J32&lt;4000,800,J32*0.2))*10%*{2,3,4}-1000*{0,2,7},0))))</f>
        <v>0</v>
      </c>
      <c r="Z32" s="95"/>
      <c r="AA32" s="75"/>
      <c r="AB32" s="75">
        <v>0</v>
      </c>
      <c r="AC32" s="96">
        <f t="shared" si="6"/>
        <v>0</v>
      </c>
      <c r="AD32" s="97" t="e">
        <f t="shared" si="1"/>
        <v>#NAME?</v>
      </c>
      <c r="AF32" t="s">
        <v>83</v>
      </c>
      <c r="AG32"/>
      <c r="AH32"/>
    </row>
    <row r="33" spans="1:34" ht="15.75" customHeight="1">
      <c r="A33" s="62"/>
      <c r="B33" s="63"/>
      <c r="C33" s="65"/>
      <c r="D33" s="65"/>
      <c r="E33" s="68"/>
      <c r="F33" s="67"/>
      <c r="G33" s="69"/>
      <c r="H33" s="70"/>
      <c r="I33" s="76"/>
      <c r="J33" s="77"/>
      <c r="K33" s="75"/>
      <c r="L33" s="75"/>
      <c r="M33" s="75"/>
      <c r="N33" s="75"/>
      <c r="O33" s="75"/>
      <c r="P33" s="75"/>
      <c r="Q33" s="75">
        <f t="shared" si="2"/>
        <v>0</v>
      </c>
      <c r="R33" s="75">
        <v>0</v>
      </c>
      <c r="S33" s="84"/>
      <c r="T33" s="40">
        <f t="shared" si="3"/>
        <v>0</v>
      </c>
      <c r="U33" s="75">
        <f t="shared" si="4"/>
        <v>0</v>
      </c>
      <c r="V33" s="75">
        <f t="shared" si="5"/>
        <v>0</v>
      </c>
      <c r="W33" s="75"/>
      <c r="X33" s="75">
        <f t="shared" si="0"/>
        <v>0</v>
      </c>
      <c r="Y33" s="75">
        <f>IF(ISBLANK(J33),0,IF(TRIM(E33)="工资薪金所得",ROUND(MAX((J33-5000)*{0.03,0.1,0.2,0.25,0.3,0.35,0.45}-{0,210,1410,2660,4410,7160,15160},0),2),IF(TRIM(E33)="偶然所得",0,MAX((J33-IF(J33&lt;4000,800,J33*0.2))*10%*{2,3,4}-1000*{0,2,7},0))))</f>
        <v>0</v>
      </c>
      <c r="Z33" s="95"/>
      <c r="AA33" s="75"/>
      <c r="AB33" s="75">
        <v>0</v>
      </c>
      <c r="AC33" s="96">
        <f t="shared" si="6"/>
        <v>0</v>
      </c>
      <c r="AD33" s="97" t="e">
        <f t="shared" si="1"/>
        <v>#NAME?</v>
      </c>
      <c r="AF33" t="s">
        <v>84</v>
      </c>
      <c r="AG33"/>
      <c r="AH33"/>
    </row>
    <row r="34" spans="1:34" ht="15.75" customHeight="1">
      <c r="A34" s="62"/>
      <c r="B34" s="63"/>
      <c r="C34" s="65"/>
      <c r="D34" s="65"/>
      <c r="E34" s="68"/>
      <c r="F34" s="67"/>
      <c r="G34" s="69"/>
      <c r="H34" s="70"/>
      <c r="I34" s="76"/>
      <c r="J34" s="77"/>
      <c r="K34" s="75"/>
      <c r="L34" s="75"/>
      <c r="M34" s="75"/>
      <c r="N34" s="75"/>
      <c r="O34" s="75"/>
      <c r="P34" s="75"/>
      <c r="Q34" s="75">
        <f t="shared" si="2"/>
        <v>0</v>
      </c>
      <c r="R34" s="75">
        <v>0</v>
      </c>
      <c r="S34" s="84"/>
      <c r="T34" s="40">
        <f t="shared" si="3"/>
        <v>0</v>
      </c>
      <c r="U34" s="75">
        <f t="shared" si="4"/>
        <v>0</v>
      </c>
      <c r="V34" s="75">
        <f t="shared" si="5"/>
        <v>0</v>
      </c>
      <c r="W34" s="75"/>
      <c r="X34" s="75">
        <f t="shared" si="0"/>
        <v>0</v>
      </c>
      <c r="Y34" s="75">
        <f>IF(ISBLANK(J34),0,IF(TRIM(E34)="工资薪金所得",ROUND(MAX((J34-5000)*{0.03,0.1,0.2,0.25,0.3,0.35,0.45}-{0,210,1410,2660,4410,7160,15160},0),2),IF(TRIM(E34)="偶然所得",0,MAX((J34-IF(J34&lt;4000,800,J34*0.2))*10%*{2,3,4}-1000*{0,2,7},0))))</f>
        <v>0</v>
      </c>
      <c r="Z34" s="95"/>
      <c r="AA34" s="75"/>
      <c r="AB34" s="75">
        <v>0</v>
      </c>
      <c r="AC34" s="96">
        <f t="shared" si="6"/>
        <v>0</v>
      </c>
      <c r="AD34" s="97" t="e">
        <f t="shared" si="1"/>
        <v>#NAME?</v>
      </c>
      <c r="AF34"/>
      <c r="AG34"/>
      <c r="AH34"/>
    </row>
    <row r="35" spans="1:34" ht="15.75" customHeight="1">
      <c r="A35" s="62"/>
      <c r="B35" s="63"/>
      <c r="C35" s="65"/>
      <c r="D35" s="65"/>
      <c r="E35" s="68"/>
      <c r="F35" s="67"/>
      <c r="G35" s="69"/>
      <c r="H35" s="70"/>
      <c r="I35" s="76"/>
      <c r="J35" s="77"/>
      <c r="K35" s="75"/>
      <c r="L35" s="75"/>
      <c r="M35" s="75"/>
      <c r="N35" s="75"/>
      <c r="O35" s="75"/>
      <c r="P35" s="75"/>
      <c r="Q35" s="75">
        <f t="shared" si="2"/>
        <v>0</v>
      </c>
      <c r="R35" s="75">
        <v>0</v>
      </c>
      <c r="S35" s="84"/>
      <c r="T35" s="40">
        <f t="shared" si="3"/>
        <v>0</v>
      </c>
      <c r="U35" s="75">
        <f t="shared" si="4"/>
        <v>0</v>
      </c>
      <c r="V35" s="75">
        <f t="shared" si="5"/>
        <v>0</v>
      </c>
      <c r="W35" s="75"/>
      <c r="X35" s="75">
        <f t="shared" si="0"/>
        <v>0</v>
      </c>
      <c r="Y35" s="75">
        <f>IF(ISBLANK(J35),0,IF(TRIM(E35)="工资薪金所得",ROUND(MAX((J35-5000)*{0.03,0.1,0.2,0.25,0.3,0.35,0.45}-{0,210,1410,2660,4410,7160,15160},0),2),IF(TRIM(E35)="偶然所得",0,MAX((J35-IF(J35&lt;4000,800,J35*0.2))*10%*{2,3,4}-1000*{0,2,7},0))))</f>
        <v>0</v>
      </c>
      <c r="Z35" s="95"/>
      <c r="AA35" s="75"/>
      <c r="AB35" s="75">
        <v>0</v>
      </c>
      <c r="AC35" s="96">
        <f t="shared" si="6"/>
        <v>0</v>
      </c>
      <c r="AD35" s="97" t="e">
        <f t="shared" si="1"/>
        <v>#NAME?</v>
      </c>
      <c r="AF35" s="2" t="s">
        <v>85</v>
      </c>
      <c r="AG35"/>
      <c r="AH35"/>
    </row>
    <row r="36" spans="1:34" ht="15.75" customHeight="1">
      <c r="A36" s="62"/>
      <c r="B36" s="63"/>
      <c r="C36" s="65"/>
      <c r="D36" s="65"/>
      <c r="E36" s="68"/>
      <c r="F36" s="67"/>
      <c r="G36" s="69"/>
      <c r="H36" s="70"/>
      <c r="I36" s="76"/>
      <c r="J36" s="77"/>
      <c r="K36" s="75"/>
      <c r="L36" s="75"/>
      <c r="M36" s="75"/>
      <c r="N36" s="75"/>
      <c r="O36" s="75"/>
      <c r="P36" s="75"/>
      <c r="Q36" s="75">
        <f t="shared" si="2"/>
        <v>0</v>
      </c>
      <c r="R36" s="75">
        <v>0</v>
      </c>
      <c r="S36" s="84"/>
      <c r="T36" s="40">
        <f t="shared" si="3"/>
        <v>0</v>
      </c>
      <c r="U36" s="75">
        <f t="shared" si="4"/>
        <v>0</v>
      </c>
      <c r="V36" s="75">
        <f t="shared" si="5"/>
        <v>0</v>
      </c>
      <c r="W36" s="75"/>
      <c r="X36" s="75">
        <f t="shared" si="0"/>
        <v>0</v>
      </c>
      <c r="Y36" s="75">
        <f>IF(ISBLANK(J36),0,IF(TRIM(E36)="工资薪金所得",ROUND(MAX((J36-5000)*{0.03,0.1,0.2,0.25,0.3,0.35,0.45}-{0,210,1410,2660,4410,7160,15160},0),2),IF(TRIM(E36)="偶然所得",0,MAX((J36-IF(J36&lt;4000,800,J36*0.2))*10%*{2,3,4}-1000*{0,2,7},0))))</f>
        <v>0</v>
      </c>
      <c r="Z36" s="95"/>
      <c r="AA36" s="75"/>
      <c r="AB36" s="75">
        <v>0</v>
      </c>
      <c r="AC36" s="96">
        <f t="shared" si="6"/>
        <v>0</v>
      </c>
      <c r="AD36" s="97" t="e">
        <f t="shared" si="1"/>
        <v>#NAME?</v>
      </c>
      <c r="AF36" t="s">
        <v>86</v>
      </c>
      <c r="AG36"/>
      <c r="AH36"/>
    </row>
    <row r="37" spans="1:34" ht="15.75" customHeight="1">
      <c r="A37" s="62"/>
      <c r="B37" s="63"/>
      <c r="C37" s="65"/>
      <c r="D37" s="65"/>
      <c r="E37" s="68"/>
      <c r="F37" s="67"/>
      <c r="G37" s="69"/>
      <c r="H37" s="70"/>
      <c r="I37" s="76"/>
      <c r="J37" s="77"/>
      <c r="K37" s="75"/>
      <c r="L37" s="75"/>
      <c r="M37" s="75"/>
      <c r="N37" s="75"/>
      <c r="O37" s="75"/>
      <c r="P37" s="75"/>
      <c r="Q37" s="75">
        <f t="shared" si="2"/>
        <v>0</v>
      </c>
      <c r="R37" s="75">
        <v>0</v>
      </c>
      <c r="S37" s="84"/>
      <c r="T37" s="40">
        <f t="shared" si="3"/>
        <v>0</v>
      </c>
      <c r="U37" s="75">
        <f t="shared" si="4"/>
        <v>0</v>
      </c>
      <c r="V37" s="75">
        <f t="shared" si="5"/>
        <v>0</v>
      </c>
      <c r="W37" s="75"/>
      <c r="X37" s="75">
        <f t="shared" si="0"/>
        <v>0</v>
      </c>
      <c r="Y37" s="75">
        <f>IF(ISBLANK(J37),0,IF(TRIM(E37)="工资薪金所得",ROUND(MAX((J37-5000)*{0.03,0.1,0.2,0.25,0.3,0.35,0.45}-{0,210,1410,2660,4410,7160,15160},0),2),IF(TRIM(E37)="偶然所得",0,MAX((J37-IF(J37&lt;4000,800,J37*0.2))*10%*{2,3,4}-1000*{0,2,7},0))))</f>
        <v>0</v>
      </c>
      <c r="Z37" s="95"/>
      <c r="AA37" s="75"/>
      <c r="AB37" s="75">
        <v>0</v>
      </c>
      <c r="AC37" s="96">
        <f t="shared" si="6"/>
        <v>0</v>
      </c>
      <c r="AD37" s="97" t="e">
        <f t="shared" si="1"/>
        <v>#NAME?</v>
      </c>
      <c r="AF37" t="s">
        <v>87</v>
      </c>
      <c r="AG37"/>
      <c r="AH37"/>
    </row>
    <row r="38" spans="1:34" ht="15.75" customHeight="1">
      <c r="A38" s="62"/>
      <c r="B38" s="63"/>
      <c r="C38" s="65"/>
      <c r="D38" s="65"/>
      <c r="E38" s="68"/>
      <c r="F38" s="67"/>
      <c r="G38" s="69"/>
      <c r="H38" s="70"/>
      <c r="I38" s="76"/>
      <c r="J38" s="77"/>
      <c r="K38" s="75"/>
      <c r="L38" s="75"/>
      <c r="M38" s="75"/>
      <c r="N38" s="75"/>
      <c r="O38" s="75"/>
      <c r="P38" s="75"/>
      <c r="Q38" s="75">
        <f t="shared" si="2"/>
        <v>0</v>
      </c>
      <c r="R38" s="75">
        <v>0</v>
      </c>
      <c r="S38" s="84"/>
      <c r="T38" s="40">
        <f t="shared" si="3"/>
        <v>0</v>
      </c>
      <c r="U38" s="75">
        <f t="shared" si="4"/>
        <v>0</v>
      </c>
      <c r="V38" s="75">
        <f t="shared" si="5"/>
        <v>0</v>
      </c>
      <c r="W38" s="75"/>
      <c r="X38" s="75">
        <f t="shared" si="0"/>
        <v>0</v>
      </c>
      <c r="Y38" s="75">
        <f>IF(ISBLANK(J38),0,IF(TRIM(E38)="工资薪金所得",ROUND(MAX((J38-5000)*{0.03,0.1,0.2,0.25,0.3,0.35,0.45}-{0,210,1410,2660,4410,7160,15160},0),2),IF(TRIM(E38)="偶然所得",0,MAX((J38-IF(J38&lt;4000,800,J38*0.2))*10%*{2,3,4}-1000*{0,2,7},0))))</f>
        <v>0</v>
      </c>
      <c r="Z38" s="95"/>
      <c r="AA38" s="75"/>
      <c r="AB38" s="75">
        <v>0</v>
      </c>
      <c r="AC38" s="96">
        <f t="shared" si="6"/>
        <v>0</v>
      </c>
      <c r="AD38" s="97" t="e">
        <f t="shared" si="1"/>
        <v>#NAME?</v>
      </c>
      <c r="AF38" t="s">
        <v>88</v>
      </c>
      <c r="AG38"/>
      <c r="AH38"/>
    </row>
    <row r="39" spans="1:34" ht="15.75" customHeight="1">
      <c r="A39" s="62"/>
      <c r="B39" s="63"/>
      <c r="C39" s="65"/>
      <c r="D39" s="65"/>
      <c r="E39" s="68"/>
      <c r="F39" s="67"/>
      <c r="G39" s="69"/>
      <c r="H39" s="70"/>
      <c r="I39" s="76"/>
      <c r="J39" s="77"/>
      <c r="K39" s="75"/>
      <c r="L39" s="75"/>
      <c r="M39" s="75"/>
      <c r="N39" s="75"/>
      <c r="O39" s="75"/>
      <c r="P39" s="75"/>
      <c r="Q39" s="75">
        <f t="shared" si="2"/>
        <v>0</v>
      </c>
      <c r="R39" s="75">
        <v>0</v>
      </c>
      <c r="S39" s="84"/>
      <c r="T39" s="40">
        <f t="shared" si="3"/>
        <v>0</v>
      </c>
      <c r="U39" s="75">
        <f t="shared" si="4"/>
        <v>0</v>
      </c>
      <c r="V39" s="75">
        <f t="shared" si="5"/>
        <v>0</v>
      </c>
      <c r="W39" s="75"/>
      <c r="X39" s="75">
        <f t="shared" si="0"/>
        <v>0</v>
      </c>
      <c r="Y39" s="75">
        <f>IF(ISBLANK(J39),0,IF(TRIM(E39)="工资薪金所得",ROUND(MAX((J39-5000)*{0.03,0.1,0.2,0.25,0.3,0.35,0.45}-{0,210,1410,2660,4410,7160,15160},0),2),IF(TRIM(E39)="偶然所得",0,MAX((J39-IF(J39&lt;4000,800,J39*0.2))*10%*{2,3,4}-1000*{0,2,7},0))))</f>
        <v>0</v>
      </c>
      <c r="Z39" s="95"/>
      <c r="AA39" s="75"/>
      <c r="AB39" s="75">
        <v>0</v>
      </c>
      <c r="AC39" s="96">
        <f t="shared" si="6"/>
        <v>0</v>
      </c>
      <c r="AD39" s="97" t="e">
        <f t="shared" si="1"/>
        <v>#NAME?</v>
      </c>
      <c r="AF39" t="s">
        <v>89</v>
      </c>
      <c r="AG39"/>
      <c r="AH39"/>
    </row>
    <row r="40" spans="1:34" ht="15.75" customHeight="1">
      <c r="A40" s="62"/>
      <c r="B40" s="63"/>
      <c r="C40" s="65"/>
      <c r="D40" s="65"/>
      <c r="E40" s="68"/>
      <c r="F40" s="67"/>
      <c r="G40" s="69"/>
      <c r="H40" s="70"/>
      <c r="I40" s="76"/>
      <c r="J40" s="77"/>
      <c r="K40" s="75"/>
      <c r="L40" s="75"/>
      <c r="M40" s="75"/>
      <c r="N40" s="75"/>
      <c r="O40" s="75"/>
      <c r="P40" s="75"/>
      <c r="Q40" s="75">
        <f t="shared" si="2"/>
        <v>0</v>
      </c>
      <c r="R40" s="75">
        <v>0</v>
      </c>
      <c r="S40" s="84"/>
      <c r="T40" s="40">
        <f t="shared" si="3"/>
        <v>0</v>
      </c>
      <c r="U40" s="75">
        <f t="shared" si="4"/>
        <v>0</v>
      </c>
      <c r="V40" s="75">
        <f t="shared" si="5"/>
        <v>0</v>
      </c>
      <c r="W40" s="75"/>
      <c r="X40" s="75">
        <f t="shared" si="0"/>
        <v>0</v>
      </c>
      <c r="Y40" s="75">
        <f>IF(ISBLANK(J40),0,IF(TRIM(E40)="工资薪金所得",ROUND(MAX((J40-5000)*{0.03,0.1,0.2,0.25,0.3,0.35,0.45}-{0,210,1410,2660,4410,7160,15160},0),2),IF(TRIM(E40)="偶然所得",0,MAX((J40-IF(J40&lt;4000,800,J40*0.2))*10%*{2,3,4}-1000*{0,2,7},0))))</f>
        <v>0</v>
      </c>
      <c r="Z40" s="95"/>
      <c r="AA40" s="75"/>
      <c r="AB40" s="75">
        <v>0</v>
      </c>
      <c r="AC40" s="96">
        <f t="shared" si="6"/>
        <v>0</v>
      </c>
      <c r="AD40" s="97" t="e">
        <f t="shared" si="1"/>
        <v>#NAME?</v>
      </c>
      <c r="AF40" t="s">
        <v>90</v>
      </c>
      <c r="AG40"/>
      <c r="AH40"/>
    </row>
    <row r="41" spans="1:34" ht="15.75" customHeight="1">
      <c r="A41" s="62"/>
      <c r="B41" s="63"/>
      <c r="C41" s="65"/>
      <c r="D41" s="65"/>
      <c r="E41" s="68"/>
      <c r="F41" s="67"/>
      <c r="G41" s="69"/>
      <c r="H41" s="70"/>
      <c r="I41" s="76"/>
      <c r="J41" s="77"/>
      <c r="K41" s="75"/>
      <c r="L41" s="75"/>
      <c r="M41" s="75"/>
      <c r="N41" s="75"/>
      <c r="O41" s="75"/>
      <c r="P41" s="75"/>
      <c r="Q41" s="75">
        <f t="shared" si="2"/>
        <v>0</v>
      </c>
      <c r="R41" s="75">
        <v>0</v>
      </c>
      <c r="S41" s="84"/>
      <c r="T41" s="40">
        <f t="shared" si="3"/>
        <v>0</v>
      </c>
      <c r="U41" s="75">
        <f t="shared" si="4"/>
        <v>0</v>
      </c>
      <c r="V41" s="75">
        <f t="shared" si="5"/>
        <v>0</v>
      </c>
      <c r="W41" s="75"/>
      <c r="X41" s="75">
        <f t="shared" si="0"/>
        <v>0</v>
      </c>
      <c r="Y41" s="75">
        <f>IF(ISBLANK(J41),0,IF(TRIM(E41)="工资薪金所得",ROUND(MAX((J41-5000)*{0.03,0.1,0.2,0.25,0.3,0.35,0.45}-{0,210,1410,2660,4410,7160,15160},0),2),IF(TRIM(E41)="偶然所得",0,MAX((J41-IF(J41&lt;4000,800,J41*0.2))*10%*{2,3,4}-1000*{0,2,7},0))))</f>
        <v>0</v>
      </c>
      <c r="Z41" s="95"/>
      <c r="AA41" s="75"/>
      <c r="AB41" s="75">
        <v>0</v>
      </c>
      <c r="AC41" s="96">
        <f t="shared" si="6"/>
        <v>0</v>
      </c>
      <c r="AF41" t="s">
        <v>91</v>
      </c>
      <c r="AG41"/>
      <c r="AH41"/>
    </row>
    <row r="42" spans="1:34" ht="14.25">
      <c r="A42" s="137" t="s">
        <v>92</v>
      </c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98">
        <f>SUM(AC12:AC41)</f>
        <v>0</v>
      </c>
      <c r="AF42" t="s">
        <v>93</v>
      </c>
      <c r="AG42"/>
      <c r="AH42"/>
    </row>
    <row r="43" spans="1:34" ht="14.25">
      <c r="A43" s="137" t="s">
        <v>94</v>
      </c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  <c r="AC43" s="99">
        <f>AC42</f>
        <v>0</v>
      </c>
      <c r="AF43" t="s">
        <v>95</v>
      </c>
      <c r="AG43"/>
      <c r="AH43"/>
    </row>
    <row r="44" spans="1:34" ht="21" customHeight="1">
      <c r="A44" s="141" t="s">
        <v>96</v>
      </c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4"/>
      <c r="AF44" t="s">
        <v>97</v>
      </c>
      <c r="AG44"/>
      <c r="AH44"/>
    </row>
    <row r="45" spans="1:34" ht="32.25" customHeight="1">
      <c r="A45" s="184" t="s">
        <v>98</v>
      </c>
      <c r="B45" s="185"/>
      <c r="C45" s="145" t="s">
        <v>99</v>
      </c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7"/>
      <c r="R45" s="170" t="s">
        <v>100</v>
      </c>
      <c r="S45" s="148" t="s">
        <v>99</v>
      </c>
      <c r="T45" s="149"/>
      <c r="U45" s="149"/>
      <c r="V45" s="149"/>
      <c r="W45" s="149"/>
      <c r="X45" s="149"/>
      <c r="Y45" s="149"/>
      <c r="Z45" s="149"/>
      <c r="AA45" s="149"/>
      <c r="AB45" s="149"/>
      <c r="AC45" s="150"/>
      <c r="AF45" t="s">
        <v>101</v>
      </c>
      <c r="AG45"/>
      <c r="AH45"/>
    </row>
    <row r="46" spans="1:34" ht="18.75" customHeight="1">
      <c r="A46" s="186"/>
      <c r="B46" s="187"/>
      <c r="C46" s="174" t="s">
        <v>102</v>
      </c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7"/>
      <c r="R46" s="171"/>
      <c r="S46" s="27"/>
      <c r="T46" s="175" t="s">
        <v>103</v>
      </c>
      <c r="U46" s="178"/>
      <c r="V46" s="178"/>
      <c r="W46" s="178"/>
      <c r="X46" s="178"/>
      <c r="Y46" s="178"/>
      <c r="Z46" s="178"/>
      <c r="AA46" s="178"/>
      <c r="AB46" s="178"/>
      <c r="AC46" s="179"/>
      <c r="AF46" t="s">
        <v>104</v>
      </c>
      <c r="AG46"/>
      <c r="AH46"/>
    </row>
    <row r="47" spans="1:34" ht="18.75" customHeight="1">
      <c r="A47" s="186"/>
      <c r="B47" s="187"/>
      <c r="C47" s="7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180" t="s">
        <v>105</v>
      </c>
      <c r="O47" s="180"/>
      <c r="P47" s="180"/>
      <c r="Q47" s="181"/>
      <c r="R47" s="172"/>
      <c r="S47" s="52"/>
      <c r="T47" s="27"/>
      <c r="U47" s="85"/>
      <c r="V47" s="52"/>
      <c r="W47" s="52"/>
      <c r="X47" s="52"/>
      <c r="Y47" s="52"/>
      <c r="Z47" s="130" t="s">
        <v>106</v>
      </c>
      <c r="AA47" s="130"/>
      <c r="AB47" s="130"/>
      <c r="AC47" s="131"/>
      <c r="AF47" t="s">
        <v>107</v>
      </c>
      <c r="AG47"/>
      <c r="AH47"/>
    </row>
    <row r="48" spans="1:34" ht="21" customHeight="1">
      <c r="A48" s="188"/>
      <c r="B48" s="189"/>
      <c r="C48" s="132" t="s">
        <v>108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73"/>
      <c r="S48" s="28"/>
      <c r="T48" s="133" t="s">
        <v>109</v>
      </c>
      <c r="U48" s="133"/>
      <c r="V48" s="12"/>
      <c r="W48" s="12"/>
      <c r="X48" s="12"/>
      <c r="Y48" s="12"/>
      <c r="Z48" s="12"/>
      <c r="AA48" s="12"/>
      <c r="AB48" s="12"/>
      <c r="AC48" s="100"/>
      <c r="AF48" t="s">
        <v>110</v>
      </c>
      <c r="AG48"/>
      <c r="AH48"/>
    </row>
    <row r="49" spans="1:34" ht="14.25">
      <c r="A49" s="152" t="s">
        <v>111</v>
      </c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F49"/>
      <c r="AG49"/>
      <c r="AH49"/>
    </row>
    <row r="50" spans="1:34" ht="14.25">
      <c r="A50" s="157" t="s">
        <v>112</v>
      </c>
      <c r="B50" s="15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60"/>
      <c r="AF50" s="2" t="s">
        <v>113</v>
      </c>
      <c r="AG50"/>
      <c r="AH50"/>
    </row>
    <row r="51" spans="1:34" s="54" customFormat="1" ht="66.75" customHeight="1">
      <c r="A51" s="161" t="s">
        <v>114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01"/>
      <c r="AE51" s="101"/>
      <c r="AF51" t="s">
        <v>115</v>
      </c>
      <c r="AG51"/>
      <c r="AH51"/>
    </row>
    <row r="52" spans="2:34" s="6" customFormat="1" ht="22.5" customHeight="1">
      <c r="B52" s="29"/>
      <c r="Q52" s="86"/>
      <c r="AD52" s="102"/>
      <c r="AE52" s="102"/>
      <c r="AF52" t="s">
        <v>116</v>
      </c>
      <c r="AG52"/>
      <c r="AH52"/>
    </row>
    <row r="53" spans="32:34" ht="14.25">
      <c r="AF53" t="s">
        <v>117</v>
      </c>
      <c r="AG53"/>
      <c r="AH53"/>
    </row>
    <row r="54" spans="32:34" ht="14.25">
      <c r="AF54" t="s">
        <v>118</v>
      </c>
      <c r="AG54"/>
      <c r="AH54"/>
    </row>
    <row r="55" spans="32:34" ht="14.25">
      <c r="AF55" t="s">
        <v>119</v>
      </c>
      <c r="AG55"/>
      <c r="AH55"/>
    </row>
    <row r="56" spans="32:34" ht="14.25">
      <c r="AF56" t="s">
        <v>120</v>
      </c>
      <c r="AG56"/>
      <c r="AH56"/>
    </row>
    <row r="57" spans="32:34" ht="14.25">
      <c r="AF57" t="s">
        <v>121</v>
      </c>
      <c r="AG57"/>
      <c r="AH57"/>
    </row>
    <row r="58" spans="32:34" ht="14.25">
      <c r="AF58" t="s">
        <v>122</v>
      </c>
      <c r="AG58"/>
      <c r="AH58"/>
    </row>
    <row r="59" spans="32:34" ht="14.25">
      <c r="AF59" t="s">
        <v>123</v>
      </c>
      <c r="AG59"/>
      <c r="AH59"/>
    </row>
    <row r="60" spans="32:34" ht="14.25">
      <c r="AF60" t="s">
        <v>124</v>
      </c>
      <c r="AG60"/>
      <c r="AH60"/>
    </row>
    <row r="61" spans="32:34" ht="14.25">
      <c r="AF61" t="s">
        <v>125</v>
      </c>
      <c r="AG61"/>
      <c r="AH61"/>
    </row>
    <row r="62" spans="32:34" ht="14.25">
      <c r="AF62" t="s">
        <v>126</v>
      </c>
      <c r="AG62"/>
      <c r="AH62"/>
    </row>
    <row r="63" spans="32:34" ht="14.25">
      <c r="AF63" t="s">
        <v>127</v>
      </c>
      <c r="AG63"/>
      <c r="AH63"/>
    </row>
    <row r="64" spans="32:34" ht="14.25">
      <c r="AF64" t="s">
        <v>128</v>
      </c>
      <c r="AG64"/>
      <c r="AH64"/>
    </row>
    <row r="65" spans="32:34" ht="14.25">
      <c r="AF65" t="s">
        <v>129</v>
      </c>
      <c r="AG65"/>
      <c r="AH65"/>
    </row>
    <row r="66" spans="32:34" ht="14.25">
      <c r="AF66" t="s">
        <v>130</v>
      </c>
      <c r="AG66"/>
      <c r="AH66"/>
    </row>
    <row r="67" spans="32:34" ht="14.25">
      <c r="AF67" t="s">
        <v>131</v>
      </c>
      <c r="AG67"/>
      <c r="AH67"/>
    </row>
    <row r="68" spans="32:34" ht="14.25">
      <c r="AF68" t="s">
        <v>132</v>
      </c>
      <c r="AG68"/>
      <c r="AH68"/>
    </row>
    <row r="69" spans="32:34" ht="14.25">
      <c r="AF69" t="s">
        <v>133</v>
      </c>
      <c r="AG69"/>
      <c r="AH69"/>
    </row>
    <row r="70" spans="32:34" ht="14.25">
      <c r="AF70" t="s">
        <v>134</v>
      </c>
      <c r="AG70"/>
      <c r="AH70"/>
    </row>
    <row r="71" spans="32:34" ht="14.25">
      <c r="AF71" t="s">
        <v>135</v>
      </c>
      <c r="AG71"/>
      <c r="AH71"/>
    </row>
    <row r="72" spans="32:34" ht="14.25">
      <c r="AF72" t="s">
        <v>136</v>
      </c>
      <c r="AG72"/>
      <c r="AH72"/>
    </row>
    <row r="73" spans="32:34" ht="14.25">
      <c r="AF73" t="s">
        <v>137</v>
      </c>
      <c r="AG73"/>
      <c r="AH73"/>
    </row>
    <row r="74" spans="32:34" ht="14.25">
      <c r="AF74" t="s">
        <v>138</v>
      </c>
      <c r="AG74"/>
      <c r="AH74"/>
    </row>
    <row r="75" spans="32:34" ht="14.25">
      <c r="AF75" t="s">
        <v>139</v>
      </c>
      <c r="AG75"/>
      <c r="AH75"/>
    </row>
    <row r="76" spans="32:34" ht="14.25">
      <c r="AF76" t="s">
        <v>140</v>
      </c>
      <c r="AG76"/>
      <c r="AH76"/>
    </row>
    <row r="77" spans="32:34" ht="14.25">
      <c r="AF77" t="s">
        <v>141</v>
      </c>
      <c r="AG77"/>
      <c r="AH77"/>
    </row>
    <row r="78" spans="32:34" ht="14.25">
      <c r="AF78" t="s">
        <v>142</v>
      </c>
      <c r="AG78"/>
      <c r="AH78"/>
    </row>
    <row r="79" spans="32:34" ht="14.25">
      <c r="AF79"/>
      <c r="AG79"/>
      <c r="AH79"/>
    </row>
    <row r="80" spans="32:34" ht="14.25">
      <c r="AF80"/>
      <c r="AG80"/>
      <c r="AH80"/>
    </row>
    <row r="81" spans="32:34" ht="14.25">
      <c r="AF81" s="2" t="s">
        <v>143</v>
      </c>
      <c r="AG81"/>
      <c r="AH81"/>
    </row>
    <row r="82" spans="32:34" ht="14.25">
      <c r="AF82" t="s">
        <v>144</v>
      </c>
      <c r="AG82"/>
      <c r="AH82"/>
    </row>
    <row r="83" spans="32:34" ht="14.25">
      <c r="AF83" t="s">
        <v>145</v>
      </c>
      <c r="AG83"/>
      <c r="AH83"/>
    </row>
    <row r="84" spans="32:34" ht="14.25">
      <c r="AF84" t="s">
        <v>146</v>
      </c>
      <c r="AG84"/>
      <c r="AH84"/>
    </row>
    <row r="85" spans="32:34" ht="14.25">
      <c r="AF85" t="s">
        <v>147</v>
      </c>
      <c r="AG85"/>
      <c r="AH85"/>
    </row>
    <row r="86" spans="32:34" ht="14.25">
      <c r="AF86"/>
      <c r="AG86"/>
      <c r="AH86"/>
    </row>
    <row r="87" spans="32:34" ht="14.25">
      <c r="AF87" s="2" t="s">
        <v>148</v>
      </c>
      <c r="AG87"/>
      <c r="AH87"/>
    </row>
    <row r="88" spans="32:34" ht="14.25">
      <c r="AF88" t="s">
        <v>149</v>
      </c>
      <c r="AG88"/>
      <c r="AH88"/>
    </row>
    <row r="89" spans="32:34" ht="14.25">
      <c r="AF89" t="s">
        <v>150</v>
      </c>
      <c r="AG89"/>
      <c r="AH89"/>
    </row>
    <row r="90" spans="32:34" ht="14.25">
      <c r="AF90"/>
      <c r="AG90"/>
      <c r="AH90"/>
    </row>
  </sheetData>
  <sheetProtection/>
  <protectedRanges>
    <protectedRange sqref="Z12:AB41 S12:S41 A12:B41 E12 K12:P12 E13:F15 E16:P41 K13:P13 I14:P15" name="区域1"/>
    <protectedRange sqref="C12:D41" name="区域1_1"/>
    <protectedRange sqref="J12 I12 F12 I13:J13" name="区域1_2"/>
  </protectedRanges>
  <mergeCells count="65">
    <mergeCell ref="Z9:Z10"/>
    <mergeCell ref="AA9:AA10"/>
    <mergeCell ref="AB9:AB10"/>
    <mergeCell ref="AC9:AC10"/>
    <mergeCell ref="A45:B48"/>
    <mergeCell ref="T9:T10"/>
    <mergeCell ref="U9:U10"/>
    <mergeCell ref="V9:V10"/>
    <mergeCell ref="W9:W10"/>
    <mergeCell ref="X9:X10"/>
    <mergeCell ref="Y9:Y10"/>
    <mergeCell ref="L9:L10"/>
    <mergeCell ref="P9:P10"/>
    <mergeCell ref="Q9:Q10"/>
    <mergeCell ref="R9:R10"/>
    <mergeCell ref="R45:R48"/>
    <mergeCell ref="S9:S10"/>
    <mergeCell ref="C46:Q46"/>
    <mergeCell ref="T46:AC46"/>
    <mergeCell ref="N47:Q47"/>
    <mergeCell ref="A49:AC49"/>
    <mergeCell ref="A50:AC50"/>
    <mergeCell ref="A51:AC51"/>
    <mergeCell ref="A9:A10"/>
    <mergeCell ref="B9:B10"/>
    <mergeCell ref="C9:C10"/>
    <mergeCell ref="D9:D10"/>
    <mergeCell ref="E9:E10"/>
    <mergeCell ref="F9:F10"/>
    <mergeCell ref="G9:G10"/>
    <mergeCell ref="Z47:AC47"/>
    <mergeCell ref="C48:Q48"/>
    <mergeCell ref="T48:U48"/>
    <mergeCell ref="M9:O9"/>
    <mergeCell ref="A42:AB42"/>
    <mergeCell ref="A43:AB43"/>
    <mergeCell ref="A44:AC44"/>
    <mergeCell ref="C45:Q45"/>
    <mergeCell ref="S45:AC45"/>
    <mergeCell ref="H9:H10"/>
    <mergeCell ref="I9:I10"/>
    <mergeCell ref="J9:J10"/>
    <mergeCell ref="K9:K10"/>
    <mergeCell ref="A8:B8"/>
    <mergeCell ref="C8:L8"/>
    <mergeCell ref="M8:N8"/>
    <mergeCell ref="O8:R8"/>
    <mergeCell ref="S8:T8"/>
    <mergeCell ref="U8:AC8"/>
    <mergeCell ref="O7:R7"/>
    <mergeCell ref="S7:T7"/>
    <mergeCell ref="U7:V7"/>
    <mergeCell ref="W7:X7"/>
    <mergeCell ref="Y7:Z7"/>
    <mergeCell ref="AB7:AC7"/>
    <mergeCell ref="A1:T1"/>
    <mergeCell ref="A2:L2"/>
    <mergeCell ref="A3:AC3"/>
    <mergeCell ref="A4:G4"/>
    <mergeCell ref="N4:Q4"/>
    <mergeCell ref="A7:B7"/>
    <mergeCell ref="C7:F7"/>
    <mergeCell ref="G7:I7"/>
    <mergeCell ref="J7:L7"/>
    <mergeCell ref="M7:N7"/>
  </mergeCells>
  <dataValidations count="4">
    <dataValidation type="list" allowBlank="1" showInputMessage="1" showErrorMessage="1" sqref="F12">
      <formula1>$AK$6:$AK$9</formula1>
    </dataValidation>
    <dataValidation type="list" allowBlank="1" showInputMessage="1" showErrorMessage="1" sqref="A12:A14 A15:A41">
      <formula1>$AF$12:$AF$18</formula1>
    </dataValidation>
    <dataValidation type="list" allowBlank="1" showInputMessage="1" showErrorMessage="1" sqref="E12:E15 E16:E41">
      <formula1>$AH$6:$AH$9</formula1>
    </dataValidation>
    <dataValidation type="list" allowBlank="1" showInputMessage="1" showErrorMessage="1" sqref="S12:S15 S16:S41">
      <formula1>$AH$11:$AH$11</formula1>
    </dataValidation>
  </dataValidations>
  <printOptions horizontalCentered="1"/>
  <pageMargins left="0.39" right="0.39" top="0.39" bottom="0.39" header="0.51" footer="0.51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1"/>
  <sheetViews>
    <sheetView showZeros="0" view="pageBreakPreview" zoomScaleNormal="75" zoomScaleSheetLayoutView="100" workbookViewId="0" topLeftCell="H1">
      <selection activeCell="S25" sqref="S25"/>
    </sheetView>
  </sheetViews>
  <sheetFormatPr defaultColWidth="9.00390625" defaultRowHeight="14.25"/>
  <cols>
    <col min="1" max="1" width="7.125" style="8" customWidth="1"/>
    <col min="2" max="2" width="10.75390625" style="9" customWidth="1"/>
    <col min="3" max="4" width="9.625" style="8" customWidth="1"/>
    <col min="5" max="5" width="5.625" style="8" customWidth="1"/>
    <col min="6" max="6" width="5.50390625" style="8" customWidth="1"/>
    <col min="7" max="7" width="5.875" style="8" customWidth="1"/>
    <col min="8" max="8" width="6.50390625" style="8" customWidth="1"/>
    <col min="9" max="9" width="5.625" style="8" customWidth="1"/>
    <col min="10" max="10" width="7.00390625" style="8" customWidth="1"/>
    <col min="11" max="11" width="5.625" style="8" customWidth="1"/>
    <col min="12" max="12" width="8.125" style="8" customWidth="1"/>
    <col min="13" max="13" width="8.625" style="8" customWidth="1"/>
    <col min="14" max="14" width="8.75390625" style="8" customWidth="1"/>
    <col min="15" max="15" width="7.75390625" style="8" customWidth="1"/>
    <col min="16" max="16" width="7.25390625" style="8" customWidth="1"/>
    <col min="17" max="17" width="6.375" style="8" customWidth="1"/>
    <col min="18" max="18" width="7.50390625" style="8" customWidth="1"/>
    <col min="19" max="19" width="6.875" style="8" customWidth="1"/>
    <col min="20" max="20" width="7.00390625" style="8" customWidth="1"/>
    <col min="21" max="21" width="6.125" style="8" customWidth="1"/>
    <col min="22" max="22" width="7.125" style="8" customWidth="1"/>
    <col min="23" max="23" width="6.25390625" style="8" customWidth="1"/>
    <col min="24" max="24" width="7.625" style="8" customWidth="1"/>
    <col min="25" max="25" width="6.375" style="8" customWidth="1"/>
    <col min="26" max="26" width="5.875" style="8" customWidth="1"/>
    <col min="27" max="27" width="6.25390625" style="8" customWidth="1"/>
    <col min="28" max="28" width="6.50390625" style="8" customWidth="1"/>
    <col min="29" max="29" width="9.125" style="8" customWidth="1"/>
    <col min="30" max="30" width="5.875" style="8" customWidth="1"/>
    <col min="31" max="31" width="5.75390625" style="8" customWidth="1"/>
    <col min="32" max="32" width="6.375" style="8" customWidth="1"/>
    <col min="33" max="33" width="9.875" style="8" customWidth="1"/>
    <col min="34" max="34" width="0.6171875" style="8" customWidth="1"/>
    <col min="35" max="38" width="9.00390625" style="8" hidden="1" customWidth="1"/>
    <col min="39" max="16384" width="9.00390625" style="8" customWidth="1"/>
  </cols>
  <sheetData>
    <row r="1" spans="1:34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AA1" s="42" t="s">
        <v>1</v>
      </c>
      <c r="AB1" s="42"/>
      <c r="AC1" s="42"/>
      <c r="AD1" s="42"/>
      <c r="AE1" s="42" t="s">
        <v>2</v>
      </c>
      <c r="AF1" s="42"/>
      <c r="AG1" s="42"/>
      <c r="AH1" s="45"/>
    </row>
    <row r="2" spans="1:16" ht="20.25">
      <c r="A2" s="105" t="s">
        <v>151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33" ht="19.5">
      <c r="A3" s="192" t="s">
        <v>152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1:33" ht="14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7" ht="14.25">
      <c r="A5" s="111" t="str">
        <f ca="1">"填表日期："&amp;YEAR(TODAY())&amp;"年"&amp;MONTH(TODAY())&amp;"月"&amp;DAY(TODAY())&amp;"日"</f>
        <v>填表日期：2024年1月8日</v>
      </c>
      <c r="B5" s="111"/>
      <c r="C5" s="111"/>
      <c r="D5" s="111"/>
      <c r="E5" s="111"/>
      <c r="F5" s="111"/>
      <c r="G5" s="111"/>
      <c r="H5" s="10"/>
      <c r="I5" s="10"/>
      <c r="J5" s="10"/>
      <c r="L5" s="10"/>
      <c r="N5" s="10"/>
      <c r="O5" s="10"/>
      <c r="P5" s="10"/>
      <c r="R5" s="112" t="str">
        <f ca="1">"所得所属期："&amp;YEAR(TODAY())&amp;"年"&amp;MONTH(TODAY())&amp;"月"</f>
        <v>所得所属期：2024年1月</v>
      </c>
      <c r="S5" s="112"/>
      <c r="T5" s="112"/>
      <c r="U5" s="10"/>
      <c r="V5" s="10"/>
      <c r="AE5" s="43" t="s">
        <v>5</v>
      </c>
      <c r="AI5" s="2" t="s">
        <v>6</v>
      </c>
      <c r="AJ5" s="3" t="s">
        <v>7</v>
      </c>
      <c r="AK5" t="s">
        <v>8</v>
      </c>
    </row>
    <row r="6" spans="6:37" ht="14.2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7"/>
      <c r="U6" s="11"/>
      <c r="V6" s="11"/>
      <c r="AI6" t="s">
        <v>11</v>
      </c>
      <c r="AJ6"/>
      <c r="AK6" s="3" t="s">
        <v>12</v>
      </c>
    </row>
    <row r="7" spans="1:37" ht="14.25">
      <c r="A7" s="12" t="s">
        <v>9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AD7" s="194" t="s">
        <v>10</v>
      </c>
      <c r="AE7" s="194"/>
      <c r="AF7" s="194"/>
      <c r="AG7" s="194"/>
      <c r="AI7" t="s">
        <v>22</v>
      </c>
      <c r="AJ7"/>
      <c r="AK7" t="s">
        <v>23</v>
      </c>
    </row>
    <row r="8" spans="1:37" s="4" customFormat="1" ht="21" customHeight="1">
      <c r="A8" s="195" t="s">
        <v>13</v>
      </c>
      <c r="B8" s="196"/>
      <c r="C8" s="197">
        <v>455416563</v>
      </c>
      <c r="D8" s="198"/>
      <c r="E8" s="198"/>
      <c r="F8" s="198"/>
      <c r="G8" s="198"/>
      <c r="H8" s="198"/>
      <c r="I8" s="196"/>
      <c r="J8" s="199" t="s">
        <v>14</v>
      </c>
      <c r="K8" s="200"/>
      <c r="L8" s="201"/>
      <c r="M8" s="202" t="s">
        <v>153</v>
      </c>
      <c r="N8" s="203"/>
      <c r="O8" s="203"/>
      <c r="P8" s="204"/>
      <c r="Q8" s="197" t="s">
        <v>154</v>
      </c>
      <c r="R8" s="198"/>
      <c r="S8" s="196"/>
      <c r="T8" s="197" t="s">
        <v>155</v>
      </c>
      <c r="U8" s="198"/>
      <c r="V8" s="198"/>
      <c r="W8" s="198"/>
      <c r="X8" s="198"/>
      <c r="Y8" s="198"/>
      <c r="Z8" s="198"/>
      <c r="AA8" s="196"/>
      <c r="AB8" s="197" t="s">
        <v>19</v>
      </c>
      <c r="AC8" s="196"/>
      <c r="AD8" s="197">
        <v>2800</v>
      </c>
      <c r="AE8" s="196"/>
      <c r="AF8" s="38" t="s">
        <v>20</v>
      </c>
      <c r="AG8" s="46"/>
      <c r="AI8" t="s">
        <v>28</v>
      </c>
      <c r="AJ8"/>
      <c r="AK8" t="s">
        <v>29</v>
      </c>
    </row>
    <row r="9" spans="1:37" s="4" customFormat="1" ht="18" customHeight="1">
      <c r="A9" s="205" t="s">
        <v>24</v>
      </c>
      <c r="B9" s="206"/>
      <c r="C9" s="207" t="s">
        <v>156</v>
      </c>
      <c r="D9" s="208"/>
      <c r="E9" s="209"/>
      <c r="F9" s="208"/>
      <c r="G9" s="208"/>
      <c r="H9" s="208"/>
      <c r="I9" s="208"/>
      <c r="J9" s="208"/>
      <c r="K9" s="208"/>
      <c r="L9" s="208"/>
      <c r="M9" s="208"/>
      <c r="N9" s="208"/>
      <c r="O9" s="206"/>
      <c r="P9" s="210" t="s">
        <v>26</v>
      </c>
      <c r="Q9" s="211"/>
      <c r="R9" s="207" t="s">
        <v>157</v>
      </c>
      <c r="S9" s="208"/>
      <c r="T9" s="208"/>
      <c r="U9" s="206"/>
      <c r="V9" s="207" t="s">
        <v>27</v>
      </c>
      <c r="W9" s="208"/>
      <c r="X9" s="208"/>
      <c r="Y9" s="206"/>
      <c r="Z9" s="212" t="s">
        <v>158</v>
      </c>
      <c r="AA9" s="213"/>
      <c r="AB9" s="213"/>
      <c r="AC9" s="213"/>
      <c r="AD9" s="213"/>
      <c r="AE9" s="213"/>
      <c r="AF9" s="213"/>
      <c r="AG9" s="214"/>
      <c r="AI9" t="s">
        <v>57</v>
      </c>
      <c r="AJ9"/>
      <c r="AK9" s="3" t="s">
        <v>58</v>
      </c>
    </row>
    <row r="10" spans="1:38" s="5" customFormat="1" ht="21" customHeight="1">
      <c r="A10" s="235" t="s">
        <v>159</v>
      </c>
      <c r="B10" s="237" t="s">
        <v>160</v>
      </c>
      <c r="C10" s="222" t="s">
        <v>161</v>
      </c>
      <c r="D10" s="222" t="s">
        <v>162</v>
      </c>
      <c r="E10" s="239" t="s">
        <v>163</v>
      </c>
      <c r="F10" s="222" t="s">
        <v>164</v>
      </c>
      <c r="G10" s="222" t="s">
        <v>165</v>
      </c>
      <c r="H10" s="222" t="s">
        <v>166</v>
      </c>
      <c r="I10" s="222" t="s">
        <v>167</v>
      </c>
      <c r="J10" s="224" t="s">
        <v>168</v>
      </c>
      <c r="K10" s="222" t="s">
        <v>169</v>
      </c>
      <c r="L10" s="224" t="s">
        <v>35</v>
      </c>
      <c r="M10" s="222" t="s">
        <v>170</v>
      </c>
      <c r="N10" s="222" t="s">
        <v>171</v>
      </c>
      <c r="O10" s="197" t="s">
        <v>172</v>
      </c>
      <c r="P10" s="196"/>
      <c r="Q10" s="242" t="s">
        <v>173</v>
      </c>
      <c r="R10" s="243"/>
      <c r="S10" s="222" t="s">
        <v>174</v>
      </c>
      <c r="T10" s="240" t="s">
        <v>43</v>
      </c>
      <c r="U10" s="240" t="s">
        <v>44</v>
      </c>
      <c r="V10" s="240" t="s">
        <v>45</v>
      </c>
      <c r="W10" s="240" t="s">
        <v>175</v>
      </c>
      <c r="X10" s="240" t="s">
        <v>47</v>
      </c>
      <c r="Y10" s="240" t="s">
        <v>176</v>
      </c>
      <c r="Z10" s="240" t="s">
        <v>177</v>
      </c>
      <c r="AA10" s="240" t="s">
        <v>178</v>
      </c>
      <c r="AB10" s="240" t="s">
        <v>50</v>
      </c>
      <c r="AC10" s="240" t="s">
        <v>51</v>
      </c>
      <c r="AD10" s="240" t="s">
        <v>52</v>
      </c>
      <c r="AE10" s="240" t="s">
        <v>179</v>
      </c>
      <c r="AF10" s="240" t="s">
        <v>180</v>
      </c>
      <c r="AG10" s="240" t="s">
        <v>181</v>
      </c>
      <c r="AH10" s="244" t="s">
        <v>56</v>
      </c>
      <c r="AJ10"/>
      <c r="AK10"/>
      <c r="AL10"/>
    </row>
    <row r="11" spans="1:38" s="4" customFormat="1" ht="21" customHeight="1">
      <c r="A11" s="236"/>
      <c r="B11" s="238"/>
      <c r="C11" s="223"/>
      <c r="D11" s="223"/>
      <c r="E11" s="239"/>
      <c r="F11" s="223"/>
      <c r="G11" s="223"/>
      <c r="H11" s="223"/>
      <c r="I11" s="223"/>
      <c r="J11" s="225"/>
      <c r="K11" s="223"/>
      <c r="L11" s="225"/>
      <c r="M11" s="223"/>
      <c r="N11" s="223"/>
      <c r="O11" s="15" t="s">
        <v>182</v>
      </c>
      <c r="P11" s="31" t="s">
        <v>183</v>
      </c>
      <c r="Q11" s="18" t="s">
        <v>184</v>
      </c>
      <c r="R11" s="31" t="s">
        <v>183</v>
      </c>
      <c r="S11" s="223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5"/>
      <c r="AJ11" s="2" t="s">
        <v>64</v>
      </c>
      <c r="AK11"/>
      <c r="AL11" s="3" t="s">
        <v>65</v>
      </c>
    </row>
    <row r="12" spans="1:38" s="4" customFormat="1" ht="15.75" customHeight="1">
      <c r="A12" s="16">
        <v>1</v>
      </c>
      <c r="B12" s="17">
        <v>2</v>
      </c>
      <c r="C12" s="18">
        <v>3</v>
      </c>
      <c r="D12" s="18"/>
      <c r="E12" s="18"/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8">
        <v>14</v>
      </c>
      <c r="Q12" s="18">
        <v>15</v>
      </c>
      <c r="R12" s="18">
        <v>16</v>
      </c>
      <c r="S12" s="18">
        <v>17</v>
      </c>
      <c r="T12" s="18">
        <v>18</v>
      </c>
      <c r="U12" s="18">
        <v>19</v>
      </c>
      <c r="V12" s="18">
        <v>20</v>
      </c>
      <c r="W12" s="18">
        <v>21</v>
      </c>
      <c r="X12" s="18">
        <v>22</v>
      </c>
      <c r="Y12" s="18">
        <v>23</v>
      </c>
      <c r="Z12" s="18">
        <v>24</v>
      </c>
      <c r="AA12" s="18">
        <v>25</v>
      </c>
      <c r="AB12" s="18">
        <v>26</v>
      </c>
      <c r="AC12" s="18">
        <v>27</v>
      </c>
      <c r="AD12" s="18">
        <v>28</v>
      </c>
      <c r="AE12" s="18">
        <v>29</v>
      </c>
      <c r="AF12" s="18">
        <v>30</v>
      </c>
      <c r="AG12" s="18">
        <v>31</v>
      </c>
      <c r="AH12" s="47" t="s">
        <v>185</v>
      </c>
      <c r="AJ12" t="s">
        <v>186</v>
      </c>
      <c r="AK12"/>
      <c r="AL12" s="3" t="s">
        <v>187</v>
      </c>
    </row>
    <row r="13" spans="1:38" s="4" customFormat="1" ht="16.5" customHeight="1">
      <c r="A13" s="19" t="s">
        <v>186</v>
      </c>
      <c r="B13" s="20"/>
      <c r="C13" s="21"/>
      <c r="D13" s="22"/>
      <c r="E13" s="22"/>
      <c r="G13" s="23"/>
      <c r="H13" s="23"/>
      <c r="I13" s="23"/>
      <c r="J13" s="23"/>
      <c r="K13" s="23"/>
      <c r="L13" s="23"/>
      <c r="M13" s="32"/>
      <c r="N13" s="33"/>
      <c r="O13" s="34"/>
      <c r="P13" s="34">
        <v>0</v>
      </c>
      <c r="Q13" s="34">
        <v>0</v>
      </c>
      <c r="R13" s="34">
        <v>0</v>
      </c>
      <c r="S13" s="34">
        <v>0</v>
      </c>
      <c r="T13" s="34"/>
      <c r="U13" s="34">
        <f>IF(ISBLANK(O13),0,IF(TRIM(K13)="工资薪金所得",5000,IF(TRIM(K13)="偶然所得",0,IF(O13&gt;4000,O13*0.2,800))))</f>
        <v>0</v>
      </c>
      <c r="V13" s="34">
        <v>0</v>
      </c>
      <c r="W13" s="39"/>
      <c r="X13" s="40">
        <f>IF(ISBLANK(O13),0,IF(W13="雇主负担",1,0))</f>
        <v>0</v>
      </c>
      <c r="Y13" s="44">
        <f>IF(W12="雇主负担",AD12,0)</f>
        <v>0</v>
      </c>
      <c r="Z13" s="44">
        <f>IF(N13-O13-P13-Q13-R13-S13-T13-U13-V13&lt;0,0,N13-O13-P13-Q13-R13-S13-T13-U13-V13)</f>
        <v>0</v>
      </c>
      <c r="AA13" s="44">
        <f>IF(O13-Q13-S13-T13-U13-V13&lt;0,0,O13-Q13-S13-T13-U13-V13)</f>
        <v>0</v>
      </c>
      <c r="AB13" s="40">
        <f>IF(TRIM(I13)="工资薪金所得",IF(TRIM(W13)="自行负担",IF(Z13&lt;=1500,0,IF(Z13&lt;=4500,105,IF(Z13&lt;=9000,555,IF(Z13&lt;=35000,1005,IF(Z13&lt;=55000,2755,IF(Z13&lt;=80000,5505,13505)))))),IF(Z13&lt;=1455,0,IF(Z13&lt;=4155,105,IF(Z13&lt;=7755,555,IF(Z13&lt;=27255,1005,IF(Z13&lt;=41255,2755,IF(Z13&lt;=57505,5505,13505))))))),0)</f>
        <v>0</v>
      </c>
      <c r="AC13" s="44"/>
      <c r="AD13" s="44">
        <f>IF(ISBLANK(O13),0,IF(TRIM(K13)="工资薪金所得",ROUND(MAX((O13-5000)*{0.03,0.1,0.2,0.25,0.3,0.35,0.45}-{0,210,1410,2660,4410,7160,15160},0),2),IF(TRIM(O13)="偶然所得",0,MAX((O13-IF(O13&lt;4000,800,O13*0.2))*10%*{2,3,4}-1000*{0,2,7},0))))</f>
        <v>0</v>
      </c>
      <c r="AE13" s="44">
        <v>0</v>
      </c>
      <c r="AF13" s="44">
        <v>0</v>
      </c>
      <c r="AG13" s="44">
        <v>0</v>
      </c>
      <c r="AH13" s="48">
        <f>AD13-AE13-AF13-AG13</f>
        <v>0</v>
      </c>
      <c r="AJ13" t="s">
        <v>67</v>
      </c>
      <c r="AK13"/>
      <c r="AL13"/>
    </row>
    <row r="14" spans="1:38" s="4" customFormat="1" ht="16.5" customHeight="1">
      <c r="A14" s="19"/>
      <c r="B14" s="20"/>
      <c r="C14" s="21"/>
      <c r="D14" s="22"/>
      <c r="E14" s="22"/>
      <c r="F14" s="22"/>
      <c r="G14" s="23"/>
      <c r="H14" s="23"/>
      <c r="I14" s="23"/>
      <c r="J14" s="23"/>
      <c r="K14" s="23"/>
      <c r="L14" s="23"/>
      <c r="M14" s="35"/>
      <c r="N14" s="36"/>
      <c r="O14" s="34"/>
      <c r="P14" s="34">
        <v>0</v>
      </c>
      <c r="Q14" s="34">
        <v>0</v>
      </c>
      <c r="R14" s="34">
        <v>0</v>
      </c>
      <c r="S14" s="34">
        <v>0</v>
      </c>
      <c r="T14" s="34"/>
      <c r="U14" s="34">
        <f aca="true" t="shared" si="0" ref="U14:U34">IF(ISBLANK(O14),0,IF(TRIM(K14)="工资薪金所得",5000,IF(TRIM(K14)="偶然所得",0,IF(O14&gt;4000,O14*0.2,800))))</f>
        <v>0</v>
      </c>
      <c r="V14" s="34">
        <v>0</v>
      </c>
      <c r="W14" s="39"/>
      <c r="X14" s="40">
        <f aca="true" t="shared" si="1" ref="X14:X34">IF(ISBLANK(O14),0,IF(W14="雇主负担",1,0))</f>
        <v>0</v>
      </c>
      <c r="Y14" s="44">
        <f aca="true" t="shared" si="2" ref="Y14:Y34">IF(W13="雇主负担",AD13,0)</f>
        <v>0</v>
      </c>
      <c r="Z14" s="44">
        <f aca="true" t="shared" si="3" ref="Z14:Z34">IF(N14-O14-P14-Q14-R14-S14-T14-U14-V14&lt;0,0,N14-O14-P14-Q14-R14-S14-T14-U14-V14)</f>
        <v>0</v>
      </c>
      <c r="AA14" s="44">
        <f aca="true" t="shared" si="4" ref="AA14:AA34">IF(O14-Q14-S14-T14-U14-V14&lt;0,0,O14-Q14-S14-T14-U14-V14)</f>
        <v>0</v>
      </c>
      <c r="AB14" s="40">
        <f aca="true" t="shared" si="5" ref="AB14:AB34">IF(TRIM(I14)="工资薪金所得",IF(TRIM(W14)="自行负担",IF(Z14&lt;=1500,0,IF(Z14&lt;=4500,105,IF(Z14&lt;=9000,555,IF(Z14&lt;=35000,1005,IF(Z14&lt;=55000,2755,IF(Z14&lt;=80000,5505,13505)))))),IF(Z14&lt;=1455,0,IF(Z14&lt;=4155,105,IF(Z14&lt;=7755,555,IF(Z14&lt;=27255,1005,IF(Z14&lt;=41255,2755,IF(Z14&lt;=57505,5505,13505))))))),0)</f>
        <v>0</v>
      </c>
      <c r="AC14" s="44"/>
      <c r="AD14" s="44">
        <f>IF(ISBLANK(O14),0,IF(TRIM(K14)="工资薪金所得",ROUND(MAX((O14-5000)*{0.03,0.1,0.2,0.25,0.3,0.35,0.45}-{0,210,1410,2660,4410,7160,15160},0),2),IF(TRIM(O14)="偶然所得",0,MAX((O14-IF(O14&lt;4000,800,O14*0.2))*10%*{2,3,4}-1000*{0,2,7},0))))</f>
        <v>0</v>
      </c>
      <c r="AE14" s="44">
        <v>0</v>
      </c>
      <c r="AF14" s="44">
        <v>0</v>
      </c>
      <c r="AG14" s="44">
        <v>0</v>
      </c>
      <c r="AH14" s="48">
        <f aca="true" t="shared" si="6" ref="AH14:AH34">AD14-AE14-AF14-AG14</f>
        <v>0</v>
      </c>
      <c r="AJ14" t="s">
        <v>68</v>
      </c>
      <c r="AK14"/>
      <c r="AL14" t="e">
        <f>IF(LEN('国内人员个税申报表'!AJ12)=0,”空”,IF(LEN('国内人员个税申报表'!AJ12)=15,"老号",IF(LEN('国内人员个税申报表'!AJ12)&lt;&gt;18,"位数不对",IF(CHOOSE(MOD(SUM(MID('国内人员个税申报表'!AJ12,1,1)*7+MID('国内人员个税申报表'!AJ12,2,1)*9+MID('国内人员个税申报表'!AJ12,3,1)*10+MID('国内人员个税申报表'!AJ12,4,1)*5+MID('国内人员个税申报表'!AJ12,5,1)*8+MID('国内人员个税申报表'!AJ12,6,1)*4+MID('国内人员个税申报表'!AJ12,7,1)*2+MID('国内人员个税申报表'!AJ12,8,1)*1+MID('国内人员个税申报表'!AJ12,9,1)*6+MID('国内人员个税申报表'!AJ12,10,1)*3+MID('国内人员个税申报表'!AJ12,11,1)*7+MID('国内人员个税申报表'!AJ12,12,1)*9+MID('国内人员个税申报表'!AJ12,13,1)*10+MID('国内人员个税申报表'!AJ12,14,1)*5+MID('国内人员个税申报表'!AJ12,15,1)*8+MID('国内人员个税申报表'!AJ12,16,1)*4+MID('国内人员个税申报表'!AJ12,17,1)*2),11)+1,1,0,"X",9,8,7,6,5,4,3,2)=IF(ISNUMBER(RIGHT('国内人员个税申报表'!AJ12,1)*1),RIGHT('国内人员个税申报表'!AJ12,1)*1,"X"),"正确","错误"))))</f>
        <v>#NAME?</v>
      </c>
    </row>
    <row r="15" spans="1:38" s="4" customFormat="1" ht="16.5" customHeight="1">
      <c r="A15" s="19"/>
      <c r="B15" s="20"/>
      <c r="C15" s="21"/>
      <c r="D15" s="22"/>
      <c r="E15" s="22"/>
      <c r="F15" s="22"/>
      <c r="G15" s="23"/>
      <c r="H15" s="23"/>
      <c r="I15" s="23"/>
      <c r="J15" s="23"/>
      <c r="K15" s="23"/>
      <c r="L15" s="23"/>
      <c r="M15" s="35"/>
      <c r="N15" s="36"/>
      <c r="O15" s="34"/>
      <c r="P15" s="34">
        <v>0</v>
      </c>
      <c r="Q15" s="34">
        <v>0</v>
      </c>
      <c r="R15" s="34">
        <v>0</v>
      </c>
      <c r="S15" s="34">
        <v>0</v>
      </c>
      <c r="T15" s="34"/>
      <c r="U15" s="34">
        <f t="shared" si="0"/>
        <v>0</v>
      </c>
      <c r="V15" s="34">
        <v>0</v>
      </c>
      <c r="W15" s="39"/>
      <c r="X15" s="40">
        <f t="shared" si="1"/>
        <v>0</v>
      </c>
      <c r="Y15" s="44">
        <f t="shared" si="2"/>
        <v>0</v>
      </c>
      <c r="Z15" s="44">
        <f t="shared" si="3"/>
        <v>0</v>
      </c>
      <c r="AA15" s="44">
        <f t="shared" si="4"/>
        <v>0</v>
      </c>
      <c r="AB15" s="40">
        <f t="shared" si="5"/>
        <v>0</v>
      </c>
      <c r="AC15" s="44"/>
      <c r="AD15" s="44">
        <f>IF(ISBLANK(O15),0,IF(TRIM(K15)="工资薪金所得",ROUND(MAX((O15-5000)*{0.03,0.1,0.2,0.25,0.3,0.35,0.45}-{0,210,1410,2660,4410,7160,15160},0),2),IF(TRIM(O15)="偶然所得",0,MAX((O15-IF(O15&lt;4000,800,O15*0.2))*10%*{2,3,4}-1000*{0,2,7},0))))</f>
        <v>0</v>
      </c>
      <c r="AE15" s="44">
        <v>0</v>
      </c>
      <c r="AF15" s="44">
        <v>0</v>
      </c>
      <c r="AG15" s="44">
        <v>0</v>
      </c>
      <c r="AH15" s="48">
        <f t="shared" si="6"/>
        <v>0</v>
      </c>
      <c r="AJ15" t="s">
        <v>69</v>
      </c>
      <c r="AK15"/>
      <c r="AL15"/>
    </row>
    <row r="16" spans="1:38" s="4" customFormat="1" ht="16.5" customHeight="1">
      <c r="A16" s="19"/>
      <c r="B16" s="24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35"/>
      <c r="N16" s="36"/>
      <c r="O16" s="34"/>
      <c r="P16" s="34">
        <v>0</v>
      </c>
      <c r="Q16" s="34">
        <v>0</v>
      </c>
      <c r="R16" s="34">
        <v>0</v>
      </c>
      <c r="S16" s="34">
        <v>0</v>
      </c>
      <c r="T16" s="34"/>
      <c r="U16" s="34">
        <f t="shared" si="0"/>
        <v>0</v>
      </c>
      <c r="V16" s="34">
        <v>0</v>
      </c>
      <c r="W16" s="39"/>
      <c r="X16" s="40">
        <f t="shared" si="1"/>
        <v>0</v>
      </c>
      <c r="Y16" s="44">
        <f t="shared" si="2"/>
        <v>0</v>
      </c>
      <c r="Z16" s="44">
        <f t="shared" si="3"/>
        <v>0</v>
      </c>
      <c r="AA16" s="44">
        <f t="shared" si="4"/>
        <v>0</v>
      </c>
      <c r="AB16" s="40">
        <f t="shared" si="5"/>
        <v>0</v>
      </c>
      <c r="AC16" s="44"/>
      <c r="AD16" s="44">
        <f>IF(ISBLANK(O16),0,IF(TRIM(K16)="工资薪金所得",ROUND(MAX((O16-5000)*{0.03,0.1,0.2,0.25,0.3,0.35,0.45}-{0,210,1410,2660,4410,7160,15160},0),2),IF(TRIM(O16)="偶然所得",0,MAX((O16-IF(O16&lt;4000,800,O16*0.2))*10%*{2,3,4}-1000*{0,2,7},0))))</f>
        <v>0</v>
      </c>
      <c r="AE16" s="44">
        <v>0</v>
      </c>
      <c r="AF16" s="44">
        <v>0</v>
      </c>
      <c r="AG16" s="44">
        <v>0</v>
      </c>
      <c r="AH16" s="48">
        <f t="shared" si="6"/>
        <v>0</v>
      </c>
      <c r="AJ16" t="s">
        <v>70</v>
      </c>
      <c r="AK16"/>
      <c r="AL16"/>
    </row>
    <row r="17" spans="1:38" s="4" customFormat="1" ht="16.5" customHeight="1">
      <c r="A17" s="19"/>
      <c r="B17" s="24"/>
      <c r="C17" s="25"/>
      <c r="D17" s="23"/>
      <c r="E17" s="23"/>
      <c r="F17" s="23"/>
      <c r="G17" s="23"/>
      <c r="H17" s="23"/>
      <c r="I17" s="23"/>
      <c r="J17" s="23"/>
      <c r="K17" s="23"/>
      <c r="L17" s="23"/>
      <c r="M17" s="35"/>
      <c r="N17" s="36"/>
      <c r="O17" s="34"/>
      <c r="P17" s="34">
        <v>0</v>
      </c>
      <c r="Q17" s="34">
        <v>0</v>
      </c>
      <c r="R17" s="34">
        <v>0</v>
      </c>
      <c r="S17" s="34">
        <v>0</v>
      </c>
      <c r="T17" s="34"/>
      <c r="U17" s="34">
        <f t="shared" si="0"/>
        <v>0</v>
      </c>
      <c r="V17" s="34">
        <v>0</v>
      </c>
      <c r="W17" s="39"/>
      <c r="X17" s="40">
        <f t="shared" si="1"/>
        <v>0</v>
      </c>
      <c r="Y17" s="44">
        <f t="shared" si="2"/>
        <v>0</v>
      </c>
      <c r="Z17" s="44">
        <f t="shared" si="3"/>
        <v>0</v>
      </c>
      <c r="AA17" s="44">
        <f t="shared" si="4"/>
        <v>0</v>
      </c>
      <c r="AB17" s="40">
        <f t="shared" si="5"/>
        <v>0</v>
      </c>
      <c r="AC17" s="44"/>
      <c r="AD17" s="44">
        <f>IF(ISBLANK(O17),0,IF(TRIM(K17)="工资薪金所得",ROUND(MAX((O17-5000)*{0.03,0.1,0.2,0.25,0.3,0.35,0.45}-{0,210,1410,2660,4410,7160,15160},0),2),IF(TRIM(O17)="偶然所得",0,MAX((O17-IF(O17&lt;4000,800,O17*0.2))*10%*{2,3,4}-1000*{0,2,7},0))))</f>
        <v>0</v>
      </c>
      <c r="AE17" s="44">
        <v>0</v>
      </c>
      <c r="AF17" s="44">
        <v>0</v>
      </c>
      <c r="AG17" s="44">
        <v>0</v>
      </c>
      <c r="AH17" s="48">
        <f t="shared" si="6"/>
        <v>0</v>
      </c>
      <c r="AJ17" t="s">
        <v>66</v>
      </c>
      <c r="AK17"/>
      <c r="AL17"/>
    </row>
    <row r="18" spans="1:38" s="4" customFormat="1" ht="16.5" customHeight="1">
      <c r="A18" s="19"/>
      <c r="B18" s="24"/>
      <c r="C18" s="25"/>
      <c r="D18" s="23"/>
      <c r="E18" s="23"/>
      <c r="F18" s="23"/>
      <c r="G18" s="23"/>
      <c r="H18" s="23"/>
      <c r="I18" s="23"/>
      <c r="J18" s="23"/>
      <c r="K18" s="23"/>
      <c r="L18" s="23"/>
      <c r="M18" s="35"/>
      <c r="N18" s="36"/>
      <c r="O18" s="34"/>
      <c r="P18" s="34">
        <v>0</v>
      </c>
      <c r="Q18" s="34">
        <v>0</v>
      </c>
      <c r="R18" s="34">
        <v>0</v>
      </c>
      <c r="S18" s="34">
        <v>0</v>
      </c>
      <c r="T18" s="34"/>
      <c r="U18" s="34">
        <f t="shared" si="0"/>
        <v>0</v>
      </c>
      <c r="V18" s="34">
        <v>0</v>
      </c>
      <c r="W18" s="39"/>
      <c r="X18" s="40">
        <f t="shared" si="1"/>
        <v>0</v>
      </c>
      <c r="Y18" s="44">
        <f t="shared" si="2"/>
        <v>0</v>
      </c>
      <c r="Z18" s="44">
        <f t="shared" si="3"/>
        <v>0</v>
      </c>
      <c r="AA18" s="44">
        <f t="shared" si="4"/>
        <v>0</v>
      </c>
      <c r="AB18" s="40">
        <f t="shared" si="5"/>
        <v>0</v>
      </c>
      <c r="AC18" s="44"/>
      <c r="AD18" s="44">
        <f>IF(ISBLANK(O18),0,IF(TRIM(K18)="工资薪金所得",ROUND(MAX((O18-5000)*{0.03,0.1,0.2,0.25,0.3,0.35,0.45}-{0,210,1410,2660,4410,7160,15160},0),2),IF(TRIM(O18)="偶然所得",0,MAX((O18-IF(O18&lt;4000,800,O18*0.2))*10%*{2,3,4}-1000*{0,2,7},0))))</f>
        <v>0</v>
      </c>
      <c r="AE18" s="44">
        <v>0</v>
      </c>
      <c r="AF18" s="44">
        <v>0</v>
      </c>
      <c r="AG18" s="44">
        <v>0</v>
      </c>
      <c r="AH18" s="48">
        <f t="shared" si="6"/>
        <v>0</v>
      </c>
      <c r="AJ18" t="s">
        <v>71</v>
      </c>
      <c r="AK18"/>
      <c r="AL18"/>
    </row>
    <row r="19" spans="1:38" s="4" customFormat="1" ht="16.5" customHeight="1">
      <c r="A19" s="19"/>
      <c r="B19" s="24" t="s">
        <v>188</v>
      </c>
      <c r="C19" s="24" t="s">
        <v>189</v>
      </c>
      <c r="D19" s="24" t="s">
        <v>190</v>
      </c>
      <c r="E19" s="23" t="s">
        <v>73</v>
      </c>
      <c r="F19" s="23"/>
      <c r="G19" s="23"/>
      <c r="H19" s="23"/>
      <c r="I19" s="23"/>
      <c r="J19" s="23"/>
      <c r="K19" s="23"/>
      <c r="L19" s="23"/>
      <c r="M19" s="35"/>
      <c r="N19" s="36"/>
      <c r="O19" s="34"/>
      <c r="P19" s="34">
        <v>0</v>
      </c>
      <c r="Q19" s="34">
        <v>0</v>
      </c>
      <c r="R19" s="34">
        <v>0</v>
      </c>
      <c r="S19" s="34">
        <v>0</v>
      </c>
      <c r="T19" s="34"/>
      <c r="U19" s="34">
        <f t="shared" si="0"/>
        <v>0</v>
      </c>
      <c r="V19" s="34">
        <v>0</v>
      </c>
      <c r="W19" s="39"/>
      <c r="X19" s="40">
        <f t="shared" si="1"/>
        <v>0</v>
      </c>
      <c r="Y19" s="44">
        <f t="shared" si="2"/>
        <v>0</v>
      </c>
      <c r="Z19" s="44">
        <f t="shared" si="3"/>
        <v>0</v>
      </c>
      <c r="AA19" s="44">
        <f t="shared" si="4"/>
        <v>0</v>
      </c>
      <c r="AB19" s="40">
        <f t="shared" si="5"/>
        <v>0</v>
      </c>
      <c r="AC19" s="44"/>
      <c r="AD19" s="44">
        <f>IF(ISBLANK(O19),0,IF(TRIM(K19)="工资薪金所得",ROUND(MAX((O19-5000)*{0.03,0.1,0.2,0.25,0.3,0.35,0.45}-{0,210,1410,2660,4410,7160,15160},0),2),IF(TRIM(O19)="偶然所得",0,MAX((O19-IF(O19&lt;4000,800,O19*0.2))*10%*{2,3,4}-1000*{0,2,7},0))))</f>
        <v>0</v>
      </c>
      <c r="AE19" s="44">
        <v>0</v>
      </c>
      <c r="AF19" s="44">
        <v>0</v>
      </c>
      <c r="AG19" s="44">
        <v>0</v>
      </c>
      <c r="AH19" s="48">
        <f t="shared" si="6"/>
        <v>0</v>
      </c>
      <c r="AJ19" t="s">
        <v>72</v>
      </c>
      <c r="AK19"/>
      <c r="AL19"/>
    </row>
    <row r="20" spans="1:38" s="4" customFormat="1" ht="16.5" customHeight="1">
      <c r="A20" s="19"/>
      <c r="B20" s="24"/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32"/>
      <c r="N20" s="33"/>
      <c r="O20" s="34"/>
      <c r="P20" s="34">
        <v>0</v>
      </c>
      <c r="Q20" s="34">
        <v>0</v>
      </c>
      <c r="R20" s="34">
        <v>0</v>
      </c>
      <c r="S20" s="34">
        <v>0</v>
      </c>
      <c r="T20" s="34"/>
      <c r="U20" s="34">
        <f t="shared" si="0"/>
        <v>0</v>
      </c>
      <c r="V20" s="34">
        <v>0</v>
      </c>
      <c r="W20" s="39"/>
      <c r="X20" s="40">
        <f t="shared" si="1"/>
        <v>0</v>
      </c>
      <c r="Y20" s="44">
        <f t="shared" si="2"/>
        <v>0</v>
      </c>
      <c r="Z20" s="44">
        <f t="shared" si="3"/>
        <v>0</v>
      </c>
      <c r="AA20" s="44">
        <f t="shared" si="4"/>
        <v>0</v>
      </c>
      <c r="AB20" s="40">
        <f t="shared" si="5"/>
        <v>0</v>
      </c>
      <c r="AC20" s="44"/>
      <c r="AD20" s="44">
        <f>IF(ISBLANK(O20),0,IF(TRIM(K20)="工资薪金所得",ROUND(MAX((O20-5000)*{0.03,0.1,0.2,0.25,0.3,0.35,0.45}-{0,210,1410,2660,4410,7160,15160},0),2),IF(TRIM(O20)="偶然所得",0,MAX((O20-IF(O20&lt;4000,800,O20*0.2))*10%*{2,3,4}-1000*{0,2,7},0))))</f>
        <v>0</v>
      </c>
      <c r="AE20" s="44">
        <v>0</v>
      </c>
      <c r="AF20" s="44">
        <v>0</v>
      </c>
      <c r="AG20" s="44">
        <v>0</v>
      </c>
      <c r="AH20" s="48">
        <f t="shared" si="6"/>
        <v>0</v>
      </c>
      <c r="AJ20"/>
      <c r="AK20"/>
      <c r="AL20"/>
    </row>
    <row r="21" spans="1:38" s="4" customFormat="1" ht="16.5" customHeight="1">
      <c r="A21" s="19"/>
      <c r="B21" s="24"/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32"/>
      <c r="N21" s="33"/>
      <c r="O21" s="34"/>
      <c r="P21" s="34">
        <v>0</v>
      </c>
      <c r="Q21" s="34">
        <v>0</v>
      </c>
      <c r="R21" s="34">
        <v>0</v>
      </c>
      <c r="S21" s="34">
        <v>0</v>
      </c>
      <c r="T21" s="34"/>
      <c r="U21" s="34">
        <f t="shared" si="0"/>
        <v>0</v>
      </c>
      <c r="V21" s="34">
        <v>0</v>
      </c>
      <c r="W21" s="39"/>
      <c r="X21" s="40">
        <f t="shared" si="1"/>
        <v>0</v>
      </c>
      <c r="Y21" s="44">
        <f t="shared" si="2"/>
        <v>0</v>
      </c>
      <c r="Z21" s="44">
        <f t="shared" si="3"/>
        <v>0</v>
      </c>
      <c r="AA21" s="44">
        <f t="shared" si="4"/>
        <v>0</v>
      </c>
      <c r="AB21" s="40">
        <f t="shared" si="5"/>
        <v>0</v>
      </c>
      <c r="AC21" s="44"/>
      <c r="AD21" s="44">
        <f>IF(ISBLANK(O21),0,IF(TRIM(K21)="工资薪金所得",ROUND(MAX((O21-5000)*{0.03,0.1,0.2,0.25,0.3,0.35,0.45}-{0,210,1410,2660,4410,7160,15160},0),2),IF(TRIM(O21)="偶然所得",0,MAX((O21-IF(O21&lt;4000,800,O21*0.2))*10%*{2,3,4}-1000*{0,2,7},0))))</f>
        <v>0</v>
      </c>
      <c r="AE21" s="44">
        <v>0</v>
      </c>
      <c r="AF21" s="44">
        <v>0</v>
      </c>
      <c r="AG21" s="44">
        <v>0</v>
      </c>
      <c r="AH21" s="48">
        <f t="shared" si="6"/>
        <v>0</v>
      </c>
      <c r="AJ21" s="2" t="s">
        <v>73</v>
      </c>
      <c r="AK21"/>
      <c r="AL21"/>
    </row>
    <row r="22" spans="1:38" s="4" customFormat="1" ht="16.5" customHeight="1">
      <c r="A22" s="19"/>
      <c r="B22" s="24"/>
      <c r="C22" s="25"/>
      <c r="D22" s="23"/>
      <c r="E22" s="23"/>
      <c r="F22" s="23"/>
      <c r="G22" s="23"/>
      <c r="H22" s="23"/>
      <c r="I22" s="23"/>
      <c r="J22" s="23"/>
      <c r="K22" s="23"/>
      <c r="L22" s="23"/>
      <c r="M22" s="32"/>
      <c r="N22" s="33"/>
      <c r="O22" s="34"/>
      <c r="P22" s="34">
        <v>0</v>
      </c>
      <c r="Q22" s="34">
        <v>0</v>
      </c>
      <c r="R22" s="34">
        <v>0</v>
      </c>
      <c r="S22" s="34">
        <v>0</v>
      </c>
      <c r="T22" s="34"/>
      <c r="U22" s="34">
        <f t="shared" si="0"/>
        <v>0</v>
      </c>
      <c r="V22" s="34">
        <v>0</v>
      </c>
      <c r="W22" s="39"/>
      <c r="X22" s="40">
        <f t="shared" si="1"/>
        <v>0</v>
      </c>
      <c r="Y22" s="44">
        <f t="shared" si="2"/>
        <v>0</v>
      </c>
      <c r="Z22" s="44">
        <f t="shared" si="3"/>
        <v>0</v>
      </c>
      <c r="AA22" s="44">
        <f t="shared" si="4"/>
        <v>0</v>
      </c>
      <c r="AB22" s="40">
        <f t="shared" si="5"/>
        <v>0</v>
      </c>
      <c r="AC22" s="44"/>
      <c r="AD22" s="44">
        <f>IF(ISBLANK(O22),0,IF(TRIM(K22)="工资薪金所得",ROUND(MAX((O22-5000)*{0.03,0.1,0.2,0.25,0.3,0.35,0.45}-{0,210,1410,2660,4410,7160,15160},0),2),IF(TRIM(O22)="偶然所得",0,MAX((O22-IF(O22&lt;4000,800,O22*0.2))*10%*{2,3,4}-1000*{0,2,7},0))))</f>
        <v>0</v>
      </c>
      <c r="AE22" s="44">
        <v>0</v>
      </c>
      <c r="AF22" s="44">
        <v>0</v>
      </c>
      <c r="AG22" s="44">
        <v>0</v>
      </c>
      <c r="AH22" s="48">
        <f t="shared" si="6"/>
        <v>0</v>
      </c>
      <c r="AJ22" t="s">
        <v>74</v>
      </c>
      <c r="AK22"/>
      <c r="AL22"/>
    </row>
    <row r="23" spans="1:38" s="4" customFormat="1" ht="16.5" customHeight="1">
      <c r="A23" s="19"/>
      <c r="B23" s="24"/>
      <c r="C23" s="25"/>
      <c r="D23" s="23"/>
      <c r="E23" s="23"/>
      <c r="F23" s="23"/>
      <c r="G23" s="23"/>
      <c r="H23" s="23"/>
      <c r="I23" s="23"/>
      <c r="J23" s="23"/>
      <c r="K23" s="23"/>
      <c r="L23" s="23"/>
      <c r="M23" s="32"/>
      <c r="N23" s="33"/>
      <c r="O23" s="34"/>
      <c r="P23" s="34">
        <v>0</v>
      </c>
      <c r="Q23" s="34">
        <v>0</v>
      </c>
      <c r="R23" s="34">
        <v>0</v>
      </c>
      <c r="S23" s="34">
        <v>0</v>
      </c>
      <c r="T23" s="34"/>
      <c r="U23" s="34">
        <f t="shared" si="0"/>
        <v>0</v>
      </c>
      <c r="V23" s="34">
        <v>0</v>
      </c>
      <c r="W23" s="39"/>
      <c r="X23" s="40">
        <f t="shared" si="1"/>
        <v>0</v>
      </c>
      <c r="Y23" s="44">
        <f t="shared" si="2"/>
        <v>0</v>
      </c>
      <c r="Z23" s="44">
        <f t="shared" si="3"/>
        <v>0</v>
      </c>
      <c r="AA23" s="44">
        <f t="shared" si="4"/>
        <v>0</v>
      </c>
      <c r="AB23" s="40">
        <f t="shared" si="5"/>
        <v>0</v>
      </c>
      <c r="AC23" s="44"/>
      <c r="AD23" s="44">
        <f>IF(ISBLANK(O23),0,IF(TRIM(K23)="工资薪金所得",ROUND(MAX((O23-5000)*{0.03,0.1,0.2,0.25,0.3,0.35,0.45}-{0,210,1410,2660,4410,7160,15160},0),2),IF(TRIM(O23)="偶然所得",0,MAX((O23-IF(O23&lt;4000,800,O23*0.2))*10%*{2,3,4}-1000*{0,2,7},0))))</f>
        <v>0</v>
      </c>
      <c r="AE23" s="44">
        <v>0</v>
      </c>
      <c r="AF23" s="44">
        <v>0</v>
      </c>
      <c r="AG23" s="44">
        <v>0</v>
      </c>
      <c r="AH23" s="48">
        <f t="shared" si="6"/>
        <v>0</v>
      </c>
      <c r="AJ23" t="s">
        <v>75</v>
      </c>
      <c r="AK23"/>
      <c r="AL23"/>
    </row>
    <row r="24" spans="1:38" s="4" customFormat="1" ht="16.5" customHeight="1">
      <c r="A24" s="19"/>
      <c r="B24" s="24"/>
      <c r="C24" s="25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33"/>
      <c r="O24" s="34"/>
      <c r="P24" s="34">
        <v>0</v>
      </c>
      <c r="Q24" s="34">
        <v>0</v>
      </c>
      <c r="R24" s="34">
        <v>0</v>
      </c>
      <c r="S24" s="34">
        <v>0</v>
      </c>
      <c r="T24" s="34"/>
      <c r="U24" s="34">
        <f t="shared" si="0"/>
        <v>0</v>
      </c>
      <c r="V24" s="34">
        <v>0</v>
      </c>
      <c r="W24" s="39"/>
      <c r="X24" s="40">
        <f t="shared" si="1"/>
        <v>0</v>
      </c>
      <c r="Y24" s="44">
        <f t="shared" si="2"/>
        <v>0</v>
      </c>
      <c r="Z24" s="44">
        <f t="shared" si="3"/>
        <v>0</v>
      </c>
      <c r="AA24" s="44">
        <f t="shared" si="4"/>
        <v>0</v>
      </c>
      <c r="AB24" s="40">
        <f t="shared" si="5"/>
        <v>0</v>
      </c>
      <c r="AC24" s="44"/>
      <c r="AD24" s="44">
        <f>IF(ISBLANK(O24),0,IF(TRIM(K24)="工资薪金所得",ROUND(MAX((O24-5000)*{0.03,0.1,0.2,0.25,0.3,0.35,0.45}-{0,210,1410,2660,4410,7160,15160},0),2),IF(TRIM(O24)="偶然所得",0,MAX((O24-IF(O24&lt;4000,800,O24*0.2))*10%*{2,3,4}-1000*{0,2,7},0))))</f>
        <v>0</v>
      </c>
      <c r="AE24" s="44">
        <v>0</v>
      </c>
      <c r="AF24" s="44">
        <v>0</v>
      </c>
      <c r="AG24" s="44">
        <v>0</v>
      </c>
      <c r="AH24" s="48">
        <f t="shared" si="6"/>
        <v>0</v>
      </c>
      <c r="AJ24"/>
      <c r="AK24"/>
      <c r="AL24"/>
    </row>
    <row r="25" spans="1:38" s="4" customFormat="1" ht="16.5" customHeight="1">
      <c r="A25" s="19"/>
      <c r="B25" s="24"/>
      <c r="C25" s="25"/>
      <c r="D25" s="23"/>
      <c r="E25" s="23"/>
      <c r="F25" s="23"/>
      <c r="G25" s="23"/>
      <c r="H25" s="23"/>
      <c r="I25" s="23"/>
      <c r="J25" s="23"/>
      <c r="K25" s="23"/>
      <c r="L25" s="23"/>
      <c r="M25" s="32"/>
      <c r="N25" s="33"/>
      <c r="O25" s="34"/>
      <c r="P25" s="34">
        <v>0</v>
      </c>
      <c r="Q25" s="34">
        <v>0</v>
      </c>
      <c r="R25" s="34">
        <v>0</v>
      </c>
      <c r="S25" s="34">
        <v>0</v>
      </c>
      <c r="T25" s="34"/>
      <c r="U25" s="34">
        <f t="shared" si="0"/>
        <v>0</v>
      </c>
      <c r="V25" s="34">
        <v>0</v>
      </c>
      <c r="W25" s="39"/>
      <c r="X25" s="40">
        <f t="shared" si="1"/>
        <v>0</v>
      </c>
      <c r="Y25" s="44">
        <f t="shared" si="2"/>
        <v>0</v>
      </c>
      <c r="Z25" s="44">
        <f t="shared" si="3"/>
        <v>0</v>
      </c>
      <c r="AA25" s="44">
        <f t="shared" si="4"/>
        <v>0</v>
      </c>
      <c r="AB25" s="40">
        <f t="shared" si="5"/>
        <v>0</v>
      </c>
      <c r="AC25" s="44"/>
      <c r="AD25" s="44">
        <f>IF(ISBLANK(O25),0,IF(TRIM(K25)="工资薪金所得",ROUND(MAX((O25-5000)*{0.03,0.1,0.2,0.25,0.3,0.35,0.45}-{0,210,1410,2660,4410,7160,15160},0),2),IF(TRIM(O25)="偶然所得",0,MAX((O25-IF(O25&lt;4000,800,O25*0.2))*10%*{2,3,4}-1000*{0,2,7},0))))</f>
        <v>0</v>
      </c>
      <c r="AE25" s="44">
        <v>0</v>
      </c>
      <c r="AF25" s="44">
        <v>0</v>
      </c>
      <c r="AG25" s="44">
        <v>0</v>
      </c>
      <c r="AH25" s="48">
        <f t="shared" si="6"/>
        <v>0</v>
      </c>
      <c r="AJ25" s="2" t="s">
        <v>76</v>
      </c>
      <c r="AK25"/>
      <c r="AL25"/>
    </row>
    <row r="26" spans="1:38" s="4" customFormat="1" ht="16.5" customHeight="1">
      <c r="A26" s="19"/>
      <c r="B26" s="24"/>
      <c r="C26" s="25"/>
      <c r="D26" s="23"/>
      <c r="E26" s="23"/>
      <c r="F26" s="23"/>
      <c r="G26" s="23"/>
      <c r="H26" s="23"/>
      <c r="I26" s="23"/>
      <c r="J26" s="23"/>
      <c r="K26" s="23"/>
      <c r="L26" s="23"/>
      <c r="M26" s="32"/>
      <c r="N26" s="33"/>
      <c r="O26" s="34"/>
      <c r="P26" s="34">
        <v>0</v>
      </c>
      <c r="Q26" s="34">
        <v>0</v>
      </c>
      <c r="R26" s="34">
        <v>0</v>
      </c>
      <c r="S26" s="34">
        <v>0</v>
      </c>
      <c r="T26" s="34"/>
      <c r="U26" s="34">
        <f t="shared" si="0"/>
        <v>0</v>
      </c>
      <c r="V26" s="34">
        <v>0</v>
      </c>
      <c r="W26" s="39"/>
      <c r="X26" s="40">
        <f t="shared" si="1"/>
        <v>0</v>
      </c>
      <c r="Y26" s="44">
        <f t="shared" si="2"/>
        <v>0</v>
      </c>
      <c r="Z26" s="44">
        <f t="shared" si="3"/>
        <v>0</v>
      </c>
      <c r="AA26" s="44">
        <f t="shared" si="4"/>
        <v>0</v>
      </c>
      <c r="AB26" s="40">
        <f t="shared" si="5"/>
        <v>0</v>
      </c>
      <c r="AC26" s="44"/>
      <c r="AD26" s="44">
        <f>IF(ISBLANK(O26),0,IF(TRIM(K26)="工资薪金所得",ROUND(MAX((O26-5000)*{0.03,0.1,0.2,0.25,0.3,0.35,0.45}-{0,210,1410,2660,4410,7160,15160},0),2),IF(TRIM(O26)="偶然所得",0,MAX((O26-IF(O26&lt;4000,800,O26*0.2))*10%*{2,3,4}-1000*{0,2,7},0))))</f>
        <v>0</v>
      </c>
      <c r="AE26" s="44">
        <v>0</v>
      </c>
      <c r="AF26" s="44">
        <v>0</v>
      </c>
      <c r="AG26" s="44">
        <v>0</v>
      </c>
      <c r="AH26" s="48">
        <f t="shared" si="6"/>
        <v>0</v>
      </c>
      <c r="AJ26" t="s">
        <v>77</v>
      </c>
      <c r="AK26"/>
      <c r="AL26"/>
    </row>
    <row r="27" spans="1:38" s="4" customFormat="1" ht="16.5" customHeight="1">
      <c r="A27" s="19"/>
      <c r="B27" s="24"/>
      <c r="C27" s="25"/>
      <c r="D27" s="23"/>
      <c r="E27" s="23"/>
      <c r="F27" s="23"/>
      <c r="G27" s="23"/>
      <c r="H27" s="23"/>
      <c r="I27" s="23"/>
      <c r="J27" s="23"/>
      <c r="K27" s="23"/>
      <c r="L27" s="23"/>
      <c r="M27" s="32"/>
      <c r="N27" s="33"/>
      <c r="O27" s="34"/>
      <c r="P27" s="34">
        <v>0</v>
      </c>
      <c r="Q27" s="34">
        <v>0</v>
      </c>
      <c r="R27" s="34">
        <v>0</v>
      </c>
      <c r="S27" s="34">
        <v>0</v>
      </c>
      <c r="T27" s="34"/>
      <c r="U27" s="34">
        <f t="shared" si="0"/>
        <v>0</v>
      </c>
      <c r="V27" s="34">
        <v>0</v>
      </c>
      <c r="W27" s="39"/>
      <c r="X27" s="40">
        <f t="shared" si="1"/>
        <v>0</v>
      </c>
      <c r="Y27" s="44">
        <f t="shared" si="2"/>
        <v>0</v>
      </c>
      <c r="Z27" s="44">
        <f t="shared" si="3"/>
        <v>0</v>
      </c>
      <c r="AA27" s="44">
        <f t="shared" si="4"/>
        <v>0</v>
      </c>
      <c r="AB27" s="40">
        <f t="shared" si="5"/>
        <v>0</v>
      </c>
      <c r="AC27" s="44"/>
      <c r="AD27" s="44">
        <f>IF(ISBLANK(O27),0,IF(TRIM(K27)="工资薪金所得",ROUND(MAX((O27-5000)*{0.03,0.1,0.2,0.25,0.3,0.35,0.45}-{0,210,1410,2660,4410,7160,15160},0),2),IF(TRIM(O27)="偶然所得",0,MAX((O27-IF(O27&lt;4000,800,O27*0.2))*10%*{2,3,4}-1000*{0,2,7},0))))</f>
        <v>0</v>
      </c>
      <c r="AE27" s="44">
        <v>0</v>
      </c>
      <c r="AF27" s="44">
        <v>0</v>
      </c>
      <c r="AG27" s="44">
        <v>0</v>
      </c>
      <c r="AH27" s="48">
        <f t="shared" si="6"/>
        <v>0</v>
      </c>
      <c r="AJ27" t="s">
        <v>78</v>
      </c>
      <c r="AK27"/>
      <c r="AL27"/>
    </row>
    <row r="28" spans="1:38" s="4" customFormat="1" ht="16.5" customHeight="1">
      <c r="A28" s="19"/>
      <c r="B28" s="24"/>
      <c r="C28" s="25"/>
      <c r="D28" s="23"/>
      <c r="E28" s="23"/>
      <c r="F28" s="23"/>
      <c r="G28" s="23"/>
      <c r="H28" s="23"/>
      <c r="I28" s="23"/>
      <c r="J28" s="23"/>
      <c r="K28" s="23"/>
      <c r="L28" s="23"/>
      <c r="M28" s="32"/>
      <c r="N28" s="33"/>
      <c r="O28" s="34"/>
      <c r="P28" s="34">
        <v>0</v>
      </c>
      <c r="Q28" s="34">
        <v>0</v>
      </c>
      <c r="R28" s="34">
        <v>0</v>
      </c>
      <c r="S28" s="34">
        <v>0</v>
      </c>
      <c r="T28" s="34"/>
      <c r="U28" s="34">
        <f t="shared" si="0"/>
        <v>0</v>
      </c>
      <c r="V28" s="34">
        <v>0</v>
      </c>
      <c r="W28" s="39"/>
      <c r="X28" s="40">
        <f t="shared" si="1"/>
        <v>0</v>
      </c>
      <c r="Y28" s="44">
        <f t="shared" si="2"/>
        <v>0</v>
      </c>
      <c r="Z28" s="44">
        <f t="shared" si="3"/>
        <v>0</v>
      </c>
      <c r="AA28" s="44">
        <f t="shared" si="4"/>
        <v>0</v>
      </c>
      <c r="AB28" s="40">
        <f t="shared" si="5"/>
        <v>0</v>
      </c>
      <c r="AC28" s="44"/>
      <c r="AD28" s="44">
        <f>IF(ISBLANK(O28),0,IF(TRIM(K28)="工资薪金所得",ROUND(MAX((O28-5000)*{0.03,0.1,0.2,0.25,0.3,0.35,0.45}-{0,210,1410,2660,4410,7160,15160},0),2),IF(TRIM(O28)="偶然所得",0,MAX((O28-IF(O28&lt;4000,800,O28*0.2))*10%*{2,3,4}-1000*{0,2,7},0))))</f>
        <v>0</v>
      </c>
      <c r="AE28" s="44">
        <v>0</v>
      </c>
      <c r="AF28" s="44">
        <v>0</v>
      </c>
      <c r="AG28" s="44">
        <v>0</v>
      </c>
      <c r="AH28" s="48">
        <f t="shared" si="6"/>
        <v>0</v>
      </c>
      <c r="AJ28" t="s">
        <v>79</v>
      </c>
      <c r="AK28"/>
      <c r="AL28"/>
    </row>
    <row r="29" spans="1:38" s="4" customFormat="1" ht="16.5" customHeight="1">
      <c r="A29" s="19"/>
      <c r="B29" s="24"/>
      <c r="C29" s="25"/>
      <c r="D29" s="23"/>
      <c r="E29" s="23"/>
      <c r="F29" s="23"/>
      <c r="G29" s="23"/>
      <c r="H29" s="23"/>
      <c r="I29" s="23"/>
      <c r="J29" s="23"/>
      <c r="K29" s="23"/>
      <c r="L29" s="23"/>
      <c r="M29" s="32"/>
      <c r="N29" s="33"/>
      <c r="O29" s="34"/>
      <c r="P29" s="34">
        <v>0</v>
      </c>
      <c r="Q29" s="34">
        <v>0</v>
      </c>
      <c r="R29" s="34">
        <v>0</v>
      </c>
      <c r="S29" s="34">
        <v>0</v>
      </c>
      <c r="T29" s="34"/>
      <c r="U29" s="34">
        <f t="shared" si="0"/>
        <v>0</v>
      </c>
      <c r="V29" s="34">
        <v>0</v>
      </c>
      <c r="W29" s="39"/>
      <c r="X29" s="40">
        <f t="shared" si="1"/>
        <v>0</v>
      </c>
      <c r="Y29" s="44">
        <f t="shared" si="2"/>
        <v>0</v>
      </c>
      <c r="Z29" s="44">
        <f t="shared" si="3"/>
        <v>0</v>
      </c>
      <c r="AA29" s="44">
        <f t="shared" si="4"/>
        <v>0</v>
      </c>
      <c r="AB29" s="40">
        <f t="shared" si="5"/>
        <v>0</v>
      </c>
      <c r="AC29" s="44"/>
      <c r="AD29" s="44">
        <f>IF(ISBLANK(O29),0,IF(TRIM(K29)="工资薪金所得",ROUND(MAX((O29-5000)*{0.03,0.1,0.2,0.25,0.3,0.35,0.45}-{0,210,1410,2660,4410,7160,15160},0),2),IF(TRIM(O29)="偶然所得",0,MAX((O29-IF(O29&lt;4000,800,O29*0.2))*10%*{2,3,4}-1000*{0,2,7},0))))</f>
        <v>0</v>
      </c>
      <c r="AE29" s="44">
        <v>0</v>
      </c>
      <c r="AF29" s="44">
        <v>0</v>
      </c>
      <c r="AG29" s="44">
        <v>0</v>
      </c>
      <c r="AH29" s="48">
        <f t="shared" si="6"/>
        <v>0</v>
      </c>
      <c r="AJ29" t="s">
        <v>80</v>
      </c>
      <c r="AK29"/>
      <c r="AL29"/>
    </row>
    <row r="30" spans="1:38" s="4" customFormat="1" ht="16.5" customHeight="1">
      <c r="A30" s="19"/>
      <c r="B30" s="24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32"/>
      <c r="N30" s="33"/>
      <c r="O30" s="34"/>
      <c r="P30" s="34">
        <v>0</v>
      </c>
      <c r="Q30" s="34">
        <v>0</v>
      </c>
      <c r="R30" s="34">
        <v>0</v>
      </c>
      <c r="S30" s="34">
        <v>0</v>
      </c>
      <c r="T30" s="34"/>
      <c r="U30" s="34">
        <f t="shared" si="0"/>
        <v>0</v>
      </c>
      <c r="V30" s="34">
        <v>0</v>
      </c>
      <c r="W30" s="39"/>
      <c r="X30" s="40">
        <f t="shared" si="1"/>
        <v>0</v>
      </c>
      <c r="Y30" s="44">
        <f t="shared" si="2"/>
        <v>0</v>
      </c>
      <c r="Z30" s="44">
        <f t="shared" si="3"/>
        <v>0</v>
      </c>
      <c r="AA30" s="44">
        <f t="shared" si="4"/>
        <v>0</v>
      </c>
      <c r="AB30" s="40">
        <f t="shared" si="5"/>
        <v>0</v>
      </c>
      <c r="AC30" s="44"/>
      <c r="AD30" s="44">
        <f>IF(ISBLANK(O30),0,IF(TRIM(K30)="工资薪金所得",ROUND(MAX((O30-5000)*{0.03,0.1,0.2,0.25,0.3,0.35,0.45}-{0,210,1410,2660,4410,7160,15160},0),2),IF(TRIM(O30)="偶然所得",0,MAX((O30-IF(O30&lt;4000,800,O30*0.2))*10%*{2,3,4}-1000*{0,2,7},0))))</f>
        <v>0</v>
      </c>
      <c r="AE30" s="44">
        <v>0</v>
      </c>
      <c r="AF30" s="44">
        <v>0</v>
      </c>
      <c r="AG30" s="44">
        <v>0</v>
      </c>
      <c r="AH30" s="48">
        <f t="shared" si="6"/>
        <v>0</v>
      </c>
      <c r="AJ30" t="s">
        <v>81</v>
      </c>
      <c r="AK30"/>
      <c r="AL30"/>
    </row>
    <row r="31" spans="1:38" s="4" customFormat="1" ht="16.5" customHeight="1">
      <c r="A31" s="19"/>
      <c r="B31" s="24"/>
      <c r="C31" s="25"/>
      <c r="D31" s="23"/>
      <c r="E31" s="23"/>
      <c r="F31" s="23"/>
      <c r="G31" s="23"/>
      <c r="H31" s="23"/>
      <c r="I31" s="23"/>
      <c r="J31" s="23"/>
      <c r="K31" s="23"/>
      <c r="L31" s="23"/>
      <c r="M31" s="32"/>
      <c r="N31" s="33"/>
      <c r="O31" s="34"/>
      <c r="P31" s="34">
        <v>0</v>
      </c>
      <c r="Q31" s="34">
        <v>0</v>
      </c>
      <c r="R31" s="34">
        <v>0</v>
      </c>
      <c r="S31" s="34">
        <v>0</v>
      </c>
      <c r="T31" s="34"/>
      <c r="U31" s="34">
        <f t="shared" si="0"/>
        <v>0</v>
      </c>
      <c r="V31" s="34">
        <v>0</v>
      </c>
      <c r="W31" s="39"/>
      <c r="X31" s="40">
        <f t="shared" si="1"/>
        <v>0</v>
      </c>
      <c r="Y31" s="44">
        <f t="shared" si="2"/>
        <v>0</v>
      </c>
      <c r="Z31" s="44">
        <f t="shared" si="3"/>
        <v>0</v>
      </c>
      <c r="AA31" s="44">
        <f t="shared" si="4"/>
        <v>0</v>
      </c>
      <c r="AB31" s="40">
        <f t="shared" si="5"/>
        <v>0</v>
      </c>
      <c r="AC31" s="44"/>
      <c r="AD31" s="44">
        <f>IF(ISBLANK(O31),0,IF(TRIM(K31)="工资薪金所得",ROUND(MAX((O31-5000)*{0.03,0.1,0.2,0.25,0.3,0.35,0.45}-{0,210,1410,2660,4410,7160,15160},0),2),IF(TRIM(O31)="偶然所得",0,MAX((O31-IF(O31&lt;4000,800,O31*0.2))*10%*{2,3,4}-1000*{0,2,7},0))))</f>
        <v>0</v>
      </c>
      <c r="AE31" s="44">
        <v>0</v>
      </c>
      <c r="AF31" s="44">
        <v>0</v>
      </c>
      <c r="AG31" s="44">
        <v>0</v>
      </c>
      <c r="AH31" s="48">
        <f t="shared" si="6"/>
        <v>0</v>
      </c>
      <c r="AJ31"/>
      <c r="AK31"/>
      <c r="AL31"/>
    </row>
    <row r="32" spans="1:38" s="4" customFormat="1" ht="16.5" customHeight="1">
      <c r="A32" s="19"/>
      <c r="B32" s="24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32"/>
      <c r="N32" s="33"/>
      <c r="O32" s="34"/>
      <c r="P32" s="34">
        <v>0</v>
      </c>
      <c r="Q32" s="34">
        <v>0</v>
      </c>
      <c r="R32" s="34">
        <v>0</v>
      </c>
      <c r="S32" s="34">
        <v>0</v>
      </c>
      <c r="T32" s="34"/>
      <c r="U32" s="34">
        <f t="shared" si="0"/>
        <v>0</v>
      </c>
      <c r="V32" s="34">
        <v>0</v>
      </c>
      <c r="W32" s="39"/>
      <c r="X32" s="40">
        <f t="shared" si="1"/>
        <v>0</v>
      </c>
      <c r="Y32" s="44">
        <f t="shared" si="2"/>
        <v>0</v>
      </c>
      <c r="Z32" s="44">
        <f t="shared" si="3"/>
        <v>0</v>
      </c>
      <c r="AA32" s="44">
        <f t="shared" si="4"/>
        <v>0</v>
      </c>
      <c r="AB32" s="40">
        <f t="shared" si="5"/>
        <v>0</v>
      </c>
      <c r="AC32" s="44"/>
      <c r="AD32" s="44">
        <f>IF(ISBLANK(O32),0,IF(TRIM(K32)="工资薪金所得",ROUND(MAX((O32-5000)*{0.03,0.1,0.2,0.25,0.3,0.35,0.45}-{0,210,1410,2660,4410,7160,15160},0),2),IF(TRIM(O32)="偶然所得",0,MAX((O32-IF(O32&lt;4000,800,O32*0.2))*10%*{2,3,4}-1000*{0,2,7},0))))</f>
        <v>0</v>
      </c>
      <c r="AE32" s="44">
        <v>0</v>
      </c>
      <c r="AF32" s="44">
        <v>0</v>
      </c>
      <c r="AG32" s="44">
        <v>0</v>
      </c>
      <c r="AH32" s="48">
        <f t="shared" si="6"/>
        <v>0</v>
      </c>
      <c r="AJ32" s="2" t="s">
        <v>82</v>
      </c>
      <c r="AK32"/>
      <c r="AL32"/>
    </row>
    <row r="33" spans="1:38" s="4" customFormat="1" ht="16.5" customHeight="1">
      <c r="A33" s="19"/>
      <c r="B33" s="24"/>
      <c r="C33" s="25"/>
      <c r="D33" s="23"/>
      <c r="E33" s="23"/>
      <c r="F33" s="23"/>
      <c r="G33" s="23"/>
      <c r="H33" s="23"/>
      <c r="I33" s="23"/>
      <c r="J33" s="23"/>
      <c r="K33" s="23"/>
      <c r="L33" s="23"/>
      <c r="M33" s="32"/>
      <c r="N33" s="33"/>
      <c r="O33" s="34"/>
      <c r="P33" s="34">
        <v>0</v>
      </c>
      <c r="Q33" s="34">
        <v>0</v>
      </c>
      <c r="R33" s="34">
        <v>0</v>
      </c>
      <c r="S33" s="34">
        <v>0</v>
      </c>
      <c r="T33" s="34"/>
      <c r="U33" s="34">
        <f t="shared" si="0"/>
        <v>0</v>
      </c>
      <c r="V33" s="34">
        <v>0</v>
      </c>
      <c r="W33" s="39"/>
      <c r="X33" s="40">
        <f t="shared" si="1"/>
        <v>0</v>
      </c>
      <c r="Y33" s="44">
        <f t="shared" si="2"/>
        <v>0</v>
      </c>
      <c r="Z33" s="44">
        <f t="shared" si="3"/>
        <v>0</v>
      </c>
      <c r="AA33" s="44">
        <f t="shared" si="4"/>
        <v>0</v>
      </c>
      <c r="AB33" s="40">
        <f t="shared" si="5"/>
        <v>0</v>
      </c>
      <c r="AC33" s="44"/>
      <c r="AD33" s="44">
        <f>IF(ISBLANK(O33),0,IF(TRIM(K33)="工资薪金所得",ROUND(MAX((O33-5000)*{0.03,0.1,0.2,0.25,0.3,0.35,0.45}-{0,210,1410,2660,4410,7160,15160},0),2),IF(TRIM(O33)="偶然所得",0,MAX((O33-IF(O33&lt;4000,800,O33*0.2))*10%*{2,3,4}-1000*{0,2,7},0))))</f>
        <v>0</v>
      </c>
      <c r="AE33" s="44">
        <v>0</v>
      </c>
      <c r="AF33" s="44">
        <v>0</v>
      </c>
      <c r="AG33" s="44">
        <v>0</v>
      </c>
      <c r="AH33" s="48">
        <f t="shared" si="6"/>
        <v>0</v>
      </c>
      <c r="AJ33" t="s">
        <v>83</v>
      </c>
      <c r="AK33"/>
      <c r="AL33"/>
    </row>
    <row r="34" spans="1:38" s="4" customFormat="1" ht="16.5" customHeight="1">
      <c r="A34" s="19"/>
      <c r="B34" s="24"/>
      <c r="C34" s="25"/>
      <c r="D34" s="23"/>
      <c r="E34" s="23"/>
      <c r="F34" s="23"/>
      <c r="G34" s="23"/>
      <c r="H34" s="23"/>
      <c r="I34" s="23"/>
      <c r="J34" s="23"/>
      <c r="K34" s="23"/>
      <c r="L34" s="23"/>
      <c r="M34" s="32"/>
      <c r="N34" s="33"/>
      <c r="O34" s="34"/>
      <c r="P34" s="34">
        <v>0</v>
      </c>
      <c r="Q34" s="34">
        <v>0</v>
      </c>
      <c r="R34" s="34">
        <v>0</v>
      </c>
      <c r="S34" s="34">
        <v>0</v>
      </c>
      <c r="T34" s="34"/>
      <c r="U34" s="34">
        <f t="shared" si="0"/>
        <v>0</v>
      </c>
      <c r="V34" s="34">
        <v>0</v>
      </c>
      <c r="W34" s="39"/>
      <c r="X34" s="40">
        <f t="shared" si="1"/>
        <v>0</v>
      </c>
      <c r="Y34" s="44">
        <f t="shared" si="2"/>
        <v>0</v>
      </c>
      <c r="Z34" s="44">
        <f t="shared" si="3"/>
        <v>0</v>
      </c>
      <c r="AA34" s="44">
        <f t="shared" si="4"/>
        <v>0</v>
      </c>
      <c r="AB34" s="40">
        <f t="shared" si="5"/>
        <v>0</v>
      </c>
      <c r="AC34" s="44"/>
      <c r="AD34" s="44">
        <f>IF(ISBLANK(O34),0,IF(TRIM(K34)="工资薪金所得",ROUND(MAX((O34-5000)*{0.03,0.1,0.2,0.25,0.3,0.35,0.45}-{0,210,1410,2660,4410,7160,15160},0),2),IF(TRIM(O34)="偶然所得",0,MAX((O34-IF(O34&lt;4000,800,O34*0.2))*10%*{2,3,4}-1000*{0,2,7},0))))</f>
        <v>0</v>
      </c>
      <c r="AE34" s="44">
        <v>0</v>
      </c>
      <c r="AF34" s="44">
        <v>0</v>
      </c>
      <c r="AG34" s="44">
        <v>0</v>
      </c>
      <c r="AH34" s="48">
        <f t="shared" si="6"/>
        <v>0</v>
      </c>
      <c r="AJ34" t="s">
        <v>84</v>
      </c>
      <c r="AK34"/>
      <c r="AL34"/>
    </row>
    <row r="35" spans="1:37" ht="16.5" customHeight="1">
      <c r="A35" s="215" t="s">
        <v>92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7"/>
      <c r="AG35" s="49">
        <f>SUM(AH13:AH34)</f>
        <v>0</v>
      </c>
      <c r="AI35"/>
      <c r="AJ35"/>
      <c r="AK35"/>
    </row>
    <row r="36" spans="1:37" ht="16.5" customHeight="1">
      <c r="A36" s="215" t="s">
        <v>94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7"/>
      <c r="AG36" s="50">
        <f>AG35</f>
        <v>0</v>
      </c>
      <c r="AI36" s="2" t="s">
        <v>85</v>
      </c>
      <c r="AJ36"/>
      <c r="AK36"/>
    </row>
    <row r="37" spans="1:37" ht="16.5" customHeight="1">
      <c r="A37" s="218" t="s">
        <v>191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20"/>
      <c r="AI37" t="s">
        <v>86</v>
      </c>
      <c r="AJ37"/>
      <c r="AK37"/>
    </row>
    <row r="38" spans="1:37" ht="27.75" customHeight="1">
      <c r="A38" s="246" t="s">
        <v>98</v>
      </c>
      <c r="B38" s="247"/>
      <c r="C38" s="248"/>
      <c r="D38" s="26"/>
      <c r="E38" s="148" t="s">
        <v>192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221"/>
      <c r="R38" s="252" t="s">
        <v>100</v>
      </c>
      <c r="S38" s="253"/>
      <c r="T38" s="254"/>
      <c r="U38" s="148" t="s">
        <v>193</v>
      </c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0"/>
      <c r="AI38" t="s">
        <v>87</v>
      </c>
      <c r="AJ38"/>
      <c r="AK38"/>
    </row>
    <row r="39" spans="1:37" ht="14.25" customHeight="1">
      <c r="A39" s="249"/>
      <c r="B39" s="250"/>
      <c r="C39" s="172"/>
      <c r="D39" s="27"/>
      <c r="E39" s="174" t="s">
        <v>194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226"/>
      <c r="R39" s="255"/>
      <c r="S39" s="180"/>
      <c r="T39" s="181"/>
      <c r="U39" s="174" t="s">
        <v>195</v>
      </c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227"/>
      <c r="AI39" t="s">
        <v>88</v>
      </c>
      <c r="AJ39"/>
      <c r="AK39"/>
    </row>
    <row r="40" spans="1:37" ht="14.25" customHeight="1">
      <c r="A40" s="249"/>
      <c r="B40" s="250"/>
      <c r="C40" s="172"/>
      <c r="D40" s="27"/>
      <c r="E40" s="174" t="s">
        <v>196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226"/>
      <c r="R40" s="255"/>
      <c r="S40" s="180"/>
      <c r="T40" s="181"/>
      <c r="U40" s="174" t="s">
        <v>197</v>
      </c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227"/>
      <c r="AI40" t="s">
        <v>89</v>
      </c>
      <c r="AJ40"/>
      <c r="AK40"/>
    </row>
    <row r="41" spans="1:37" ht="15" customHeight="1">
      <c r="A41" s="251"/>
      <c r="B41" s="133"/>
      <c r="C41" s="173"/>
      <c r="D41" s="28"/>
      <c r="E41" s="228" t="s">
        <v>108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30"/>
      <c r="R41" s="256"/>
      <c r="S41" s="257"/>
      <c r="T41" s="258"/>
      <c r="U41" s="41"/>
      <c r="V41" s="28"/>
      <c r="W41" s="28"/>
      <c r="X41" s="231" t="s">
        <v>198</v>
      </c>
      <c r="Y41" s="231"/>
      <c r="Z41" s="231"/>
      <c r="AA41" s="28"/>
      <c r="AB41" s="28"/>
      <c r="AC41" s="28"/>
      <c r="AD41" s="28"/>
      <c r="AE41" s="28"/>
      <c r="AF41" s="28"/>
      <c r="AG41" s="51"/>
      <c r="AI41" t="s">
        <v>90</v>
      </c>
      <c r="AJ41"/>
      <c r="AK41"/>
    </row>
    <row r="42" spans="1:37" ht="15" customHeight="1">
      <c r="A42" s="152" t="s">
        <v>111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232"/>
      <c r="AI42" t="s">
        <v>91</v>
      </c>
      <c r="AJ42"/>
      <c r="AK42"/>
    </row>
    <row r="43" spans="1:37" ht="22.5" customHeight="1">
      <c r="A43" s="157" t="s">
        <v>199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233"/>
      <c r="AI43" t="s">
        <v>93</v>
      </c>
      <c r="AJ43"/>
      <c r="AK43"/>
    </row>
    <row r="44" spans="1:37" s="6" customFormat="1" ht="68.25" customHeight="1">
      <c r="A44" s="234" t="s">
        <v>114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I44" t="s">
        <v>95</v>
      </c>
      <c r="AJ44"/>
      <c r="AK44"/>
    </row>
    <row r="45" spans="2:37" s="6" customFormat="1" ht="22.5" customHeight="1">
      <c r="B45" s="29"/>
      <c r="AI45" t="s">
        <v>97</v>
      </c>
      <c r="AJ45"/>
      <c r="AK45"/>
    </row>
    <row r="46" spans="2:37" s="7" customFormat="1" ht="22.5" customHeight="1">
      <c r="B46" s="30"/>
      <c r="AI46" t="s">
        <v>101</v>
      </c>
      <c r="AJ46"/>
      <c r="AK46"/>
    </row>
    <row r="47" spans="1:37" ht="14.25">
      <c r="A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AI47" t="s">
        <v>104</v>
      </c>
      <c r="AJ47"/>
      <c r="AK47"/>
    </row>
    <row r="48" spans="1:37" ht="14.25">
      <c r="A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AI48" t="s">
        <v>107</v>
      </c>
      <c r="AJ48"/>
      <c r="AK48"/>
    </row>
    <row r="49" spans="1:37" ht="14.25">
      <c r="A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AI49" t="s">
        <v>110</v>
      </c>
      <c r="AJ49"/>
      <c r="AK49"/>
    </row>
    <row r="50" spans="1:37" ht="14.25">
      <c r="A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AI50"/>
      <c r="AJ50"/>
      <c r="AK50"/>
    </row>
    <row r="51" spans="1:37" ht="14.25">
      <c r="A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AI51" s="2" t="s">
        <v>113</v>
      </c>
      <c r="AJ51"/>
      <c r="AK51"/>
    </row>
    <row r="52" spans="1:37" ht="14.25">
      <c r="A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AI52" t="s">
        <v>115</v>
      </c>
      <c r="AJ52"/>
      <c r="AK52"/>
    </row>
    <row r="53" spans="1:37" ht="14.25">
      <c r="A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AI53" t="s">
        <v>116</v>
      </c>
      <c r="AJ53"/>
      <c r="AK53"/>
    </row>
    <row r="54" spans="1:37" ht="14.25">
      <c r="A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AI54" t="s">
        <v>117</v>
      </c>
      <c r="AJ54"/>
      <c r="AK54"/>
    </row>
    <row r="55" spans="1:37" ht="14.25">
      <c r="A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AI55" t="s">
        <v>118</v>
      </c>
      <c r="AJ55"/>
      <c r="AK55"/>
    </row>
    <row r="56" spans="1:37" ht="14.25">
      <c r="A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AI56" t="s">
        <v>119</v>
      </c>
      <c r="AJ56"/>
      <c r="AK56"/>
    </row>
    <row r="57" spans="1:37" ht="14.25">
      <c r="A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AI57" t="s">
        <v>120</v>
      </c>
      <c r="AJ57"/>
      <c r="AK57"/>
    </row>
    <row r="58" spans="1:37" ht="14.25">
      <c r="A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AI58" t="s">
        <v>121</v>
      </c>
      <c r="AJ58"/>
      <c r="AK58"/>
    </row>
    <row r="59" spans="1:37" ht="14.25">
      <c r="A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AI59" t="s">
        <v>122</v>
      </c>
      <c r="AJ59"/>
      <c r="AK59"/>
    </row>
    <row r="60" spans="1:37" ht="14.25">
      <c r="A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AI60" t="s">
        <v>123</v>
      </c>
      <c r="AJ60"/>
      <c r="AK60"/>
    </row>
    <row r="61" spans="1:37" ht="14.25">
      <c r="A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AI61" t="s">
        <v>124</v>
      </c>
      <c r="AJ61"/>
      <c r="AK61"/>
    </row>
    <row r="62" spans="1:37" ht="14.25">
      <c r="A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I62" t="s">
        <v>125</v>
      </c>
      <c r="AJ62"/>
      <c r="AK62"/>
    </row>
    <row r="63" spans="1:37" ht="14.25">
      <c r="A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AI63" t="s">
        <v>126</v>
      </c>
      <c r="AJ63"/>
      <c r="AK63"/>
    </row>
    <row r="64" spans="1:37" ht="14.25">
      <c r="A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I64" t="s">
        <v>127</v>
      </c>
      <c r="AJ64"/>
      <c r="AK64"/>
    </row>
    <row r="65" spans="1:37" ht="14.25">
      <c r="A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AI65" t="s">
        <v>128</v>
      </c>
      <c r="AJ65"/>
      <c r="AK65"/>
    </row>
    <row r="66" spans="1:37" ht="14.25">
      <c r="A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AI66" t="s">
        <v>129</v>
      </c>
      <c r="AJ66"/>
      <c r="AK66"/>
    </row>
    <row r="67" spans="1:37" ht="14.25">
      <c r="A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AI67" t="s">
        <v>130</v>
      </c>
      <c r="AJ67"/>
      <c r="AK67"/>
    </row>
    <row r="68" spans="1:37" ht="14.25">
      <c r="A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AI68" t="s">
        <v>131</v>
      </c>
      <c r="AJ68"/>
      <c r="AK68"/>
    </row>
    <row r="69" spans="1:37" ht="14.25">
      <c r="A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AI69" t="s">
        <v>132</v>
      </c>
      <c r="AJ69"/>
      <c r="AK69"/>
    </row>
    <row r="70" spans="1:37" ht="14.25">
      <c r="A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AI70" t="s">
        <v>133</v>
      </c>
      <c r="AJ70"/>
      <c r="AK70"/>
    </row>
    <row r="71" spans="1:37" ht="14.25">
      <c r="A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AI71" t="s">
        <v>134</v>
      </c>
      <c r="AJ71"/>
      <c r="AK71"/>
    </row>
    <row r="72" spans="1:37" ht="14.25">
      <c r="A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AI72" t="s">
        <v>135</v>
      </c>
      <c r="AJ72"/>
      <c r="AK72"/>
    </row>
    <row r="73" spans="1:37" ht="14.25">
      <c r="A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AI73" t="s">
        <v>136</v>
      </c>
      <c r="AJ73"/>
      <c r="AK73"/>
    </row>
    <row r="74" spans="1:37" ht="14.25">
      <c r="A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AI74" t="s">
        <v>137</v>
      </c>
      <c r="AJ74"/>
      <c r="AK74"/>
    </row>
    <row r="75" spans="1:37" ht="14.25">
      <c r="A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AI75" t="s">
        <v>138</v>
      </c>
      <c r="AJ75"/>
      <c r="AK75"/>
    </row>
    <row r="76" spans="1:37" ht="14.25">
      <c r="A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AI76" t="s">
        <v>139</v>
      </c>
      <c r="AJ76"/>
      <c r="AK76"/>
    </row>
    <row r="77" spans="35:37" ht="14.25">
      <c r="AI77" t="s">
        <v>140</v>
      </c>
      <c r="AJ77"/>
      <c r="AK77"/>
    </row>
    <row r="78" spans="35:37" ht="14.25">
      <c r="AI78" t="s">
        <v>141</v>
      </c>
      <c r="AJ78"/>
      <c r="AK78"/>
    </row>
    <row r="79" spans="35:37" ht="14.25">
      <c r="AI79" t="s">
        <v>142</v>
      </c>
      <c r="AJ79"/>
      <c r="AK79"/>
    </row>
    <row r="80" spans="35:37" ht="14.25">
      <c r="AI80"/>
      <c r="AJ80"/>
      <c r="AK80"/>
    </row>
    <row r="81" spans="35:37" ht="14.25">
      <c r="AI81"/>
      <c r="AJ81"/>
      <c r="AK81"/>
    </row>
    <row r="82" spans="35:37" ht="14.25">
      <c r="AI82" s="2" t="s">
        <v>143</v>
      </c>
      <c r="AJ82"/>
      <c r="AK82"/>
    </row>
    <row r="83" spans="35:37" ht="14.25">
      <c r="AI83" t="s">
        <v>144</v>
      </c>
      <c r="AJ83"/>
      <c r="AK83"/>
    </row>
    <row r="84" spans="35:37" ht="14.25">
      <c r="AI84" t="s">
        <v>145</v>
      </c>
      <c r="AJ84"/>
      <c r="AK84"/>
    </row>
    <row r="85" spans="35:37" ht="14.25">
      <c r="AI85" t="s">
        <v>146</v>
      </c>
      <c r="AJ85"/>
      <c r="AK85"/>
    </row>
    <row r="86" spans="35:37" ht="14.25">
      <c r="AI86" t="s">
        <v>147</v>
      </c>
      <c r="AJ86"/>
      <c r="AK86"/>
    </row>
    <row r="87" spans="35:37" ht="14.25">
      <c r="AI87"/>
      <c r="AJ87"/>
      <c r="AK87"/>
    </row>
    <row r="88" spans="35:37" ht="14.25">
      <c r="AI88" s="2" t="s">
        <v>148</v>
      </c>
      <c r="AJ88"/>
      <c r="AK88"/>
    </row>
    <row r="89" spans="35:37" ht="14.25">
      <c r="AI89" t="s">
        <v>149</v>
      </c>
      <c r="AJ89"/>
      <c r="AK89"/>
    </row>
    <row r="90" spans="35:37" ht="14.25">
      <c r="AI90" t="s">
        <v>150</v>
      </c>
      <c r="AJ90"/>
      <c r="AK90"/>
    </row>
    <row r="91" spans="35:37" ht="14.25">
      <c r="AI91"/>
      <c r="AJ91"/>
      <c r="AK91"/>
    </row>
  </sheetData>
  <sheetProtection sheet="1" objects="1" scenarios="1"/>
  <protectedRanges>
    <protectedRange sqref="W13:W34 AG13:AG34 E13 A13:D34 G13:T34 E14:F34 C19 D19 M14:N16" name="区域1"/>
  </protectedRanges>
  <mergeCells count="69">
    <mergeCell ref="AG10:AG11"/>
    <mergeCell ref="AH10:AH11"/>
    <mergeCell ref="A38:C41"/>
    <mergeCell ref="R38:T4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M10:M11"/>
    <mergeCell ref="N10:N11"/>
    <mergeCell ref="S10:S11"/>
    <mergeCell ref="T10:T11"/>
    <mergeCell ref="O10:P10"/>
    <mergeCell ref="Q10:R10"/>
    <mergeCell ref="A42:AG42"/>
    <mergeCell ref="A43:AG43"/>
    <mergeCell ref="A44:AG44"/>
    <mergeCell ref="A10:A11"/>
    <mergeCell ref="B10:B11"/>
    <mergeCell ref="C10:C11"/>
    <mergeCell ref="D10:D11"/>
    <mergeCell ref="E10:E11"/>
    <mergeCell ref="F10:F11"/>
    <mergeCell ref="G10:G11"/>
    <mergeCell ref="E39:Q39"/>
    <mergeCell ref="U39:AG39"/>
    <mergeCell ref="E40:Q40"/>
    <mergeCell ref="U40:AG40"/>
    <mergeCell ref="E41:Q41"/>
    <mergeCell ref="X41:Z41"/>
    <mergeCell ref="A35:AF35"/>
    <mergeCell ref="A36:AF36"/>
    <mergeCell ref="A37:AG37"/>
    <mergeCell ref="E38:Q38"/>
    <mergeCell ref="U38:AG38"/>
    <mergeCell ref="H10:H11"/>
    <mergeCell ref="I10:I11"/>
    <mergeCell ref="J10:J11"/>
    <mergeCell ref="K10:K11"/>
    <mergeCell ref="L10:L11"/>
    <mergeCell ref="A9:B9"/>
    <mergeCell ref="C9:O9"/>
    <mergeCell ref="P9:Q9"/>
    <mergeCell ref="R9:U9"/>
    <mergeCell ref="V9:Y9"/>
    <mergeCell ref="Z9:AG9"/>
    <mergeCell ref="AD7:AG7"/>
    <mergeCell ref="A8:B8"/>
    <mergeCell ref="C8:I8"/>
    <mergeCell ref="J8:L8"/>
    <mergeCell ref="M8:P8"/>
    <mergeCell ref="Q8:S8"/>
    <mergeCell ref="T8:AA8"/>
    <mergeCell ref="AB8:AC8"/>
    <mergeCell ref="AD8:AE8"/>
    <mergeCell ref="A1:T1"/>
    <mergeCell ref="A2:P2"/>
    <mergeCell ref="A3:AG3"/>
    <mergeCell ref="A4:AG4"/>
    <mergeCell ref="A5:G5"/>
    <mergeCell ref="R5:T5"/>
  </mergeCells>
  <dataValidations count="3">
    <dataValidation type="list" allowBlank="1" showInputMessage="1" showErrorMessage="1" sqref="A13:A34">
      <formula1>$AJ$12:$AJ$19</formula1>
    </dataValidation>
    <dataValidation type="list" allowBlank="1" showInputMessage="1" showErrorMessage="1" sqref="K13:K16 K17:K34">
      <formula1>$AK$6:$AK$9</formula1>
    </dataValidation>
    <dataValidation type="list" allowBlank="1" showInputMessage="1" showErrorMessage="1" sqref="W13:W34">
      <formula1>$AL$11:$AL$12</formula1>
    </dataValidation>
  </dataValidations>
  <printOptions/>
  <pageMargins left="0.52" right="0.45" top="0.75" bottom="0.75" header="0.31" footer="0.31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7"/>
  <sheetViews>
    <sheetView workbookViewId="0" topLeftCell="A46">
      <selection activeCell="H27" sqref="H27"/>
    </sheetView>
  </sheetViews>
  <sheetFormatPr defaultColWidth="9.00390625" defaultRowHeight="14.25"/>
  <cols>
    <col min="1" max="1" width="22.375" style="0" customWidth="1"/>
    <col min="2" max="2" width="18.375" style="0" customWidth="1"/>
  </cols>
  <sheetData>
    <row r="2" ht="14.25">
      <c r="A2" s="1" t="s">
        <v>200</v>
      </c>
    </row>
    <row r="4" spans="1:3" ht="14.25">
      <c r="A4" s="2" t="s">
        <v>6</v>
      </c>
      <c r="B4" s="3" t="s">
        <v>7</v>
      </c>
      <c r="C4" t="s">
        <v>8</v>
      </c>
    </row>
    <row r="5" spans="1:3" ht="14.25">
      <c r="A5" t="s">
        <v>11</v>
      </c>
      <c r="C5" s="3" t="s">
        <v>12</v>
      </c>
    </row>
    <row r="6" spans="1:3" ht="14.25">
      <c r="A6" t="s">
        <v>22</v>
      </c>
      <c r="C6" t="s">
        <v>23</v>
      </c>
    </row>
    <row r="7" spans="1:3" ht="14.25">
      <c r="A7" t="s">
        <v>28</v>
      </c>
      <c r="C7" t="s">
        <v>29</v>
      </c>
    </row>
    <row r="8" spans="1:3" ht="14.25">
      <c r="A8" t="s">
        <v>57</v>
      </c>
      <c r="C8" s="3" t="s">
        <v>58</v>
      </c>
    </row>
    <row r="10" spans="1:3" ht="14.25">
      <c r="A10" s="2" t="s">
        <v>64</v>
      </c>
      <c r="C10" s="3" t="s">
        <v>65</v>
      </c>
    </row>
    <row r="11" spans="1:3" ht="14.25">
      <c r="A11" t="s">
        <v>186</v>
      </c>
      <c r="C11" s="3" t="s">
        <v>187</v>
      </c>
    </row>
    <row r="12" ht="14.25">
      <c r="A12" t="s">
        <v>67</v>
      </c>
    </row>
    <row r="13" spans="1:3" ht="14.25">
      <c r="A13" t="s">
        <v>68</v>
      </c>
      <c r="C13" t="e">
        <f>IF(LEN(国内人员个税申报表!#REF!)=0,”空”,IF(LEN(国内人员个税申报表!#REF!)=15,"老号",IF(LEN(国内人员个税申报表!#REF!)&lt;&gt;18,"位数不对",IF(CHOOSE(MOD(SUM(MID(国内人员个税申报表!#REF!,1,1)*7+MID(国内人员个税申报表!#REF!,2,1)*9+MID(国内人员个税申报表!#REF!,3,1)*10+MID(国内人员个税申报表!#REF!,4,1)*5+MID(国内人员个税申报表!#REF!,5,1)*8+MID(国内人员个税申报表!#REF!,6,1)*4+MID(国内人员个税申报表!#REF!,7,1)*2+MID(国内人员个税申报表!#REF!,8,1)*1+MID(国内人员个税申报表!#REF!,9,1)*6+MID(国内人员个税申报表!#REF!,10,1)*3+MID(国内人员个税申报表!#REF!,11,1)*7+MID(国内人员个税申报表!#REF!,12,1)*9+MID(国内人员个税申报表!#REF!,13,1)*10+MID(国内人员个税申报表!#REF!,14,1)*5+MID(国内人员个税申报表!#REF!,15,1)*8+MID(国内人员个税申报表!#REF!,16,1)*4+MID(国内人员个税申报表!#REF!,17,1)*2),11)+1,1,0,"X",9,8,7,6,5,4,3,2)=IF(ISNUMBER(RIGHT(国内人员个税申报表!#REF!,1)*1),RIGHT(国内人员个税申报表!#REF!,1)*1,"X"),"正确","错误"))))</f>
        <v>#REF!</v>
      </c>
    </row>
    <row r="14" ht="14.25">
      <c r="A14" t="s">
        <v>69</v>
      </c>
    </row>
    <row r="15" ht="14.25">
      <c r="A15" t="s">
        <v>70</v>
      </c>
    </row>
    <row r="16" ht="14.25">
      <c r="A16" t="s">
        <v>66</v>
      </c>
    </row>
    <row r="17" ht="14.25">
      <c r="A17" t="s">
        <v>71</v>
      </c>
    </row>
    <row r="18" ht="14.25">
      <c r="A18" t="s">
        <v>72</v>
      </c>
    </row>
    <row r="20" ht="14.25">
      <c r="A20" s="2" t="s">
        <v>73</v>
      </c>
    </row>
    <row r="21" ht="14.25">
      <c r="A21" t="s">
        <v>74</v>
      </c>
    </row>
    <row r="22" ht="14.25">
      <c r="A22" t="s">
        <v>75</v>
      </c>
    </row>
    <row r="24" ht="14.25">
      <c r="A24" s="2" t="s">
        <v>76</v>
      </c>
    </row>
    <row r="25" ht="14.25">
      <c r="A25" t="s">
        <v>77</v>
      </c>
    </row>
    <row r="26" ht="14.25">
      <c r="A26" t="s">
        <v>78</v>
      </c>
    </row>
    <row r="27" ht="14.25">
      <c r="A27" t="s">
        <v>79</v>
      </c>
    </row>
    <row r="28" ht="14.25">
      <c r="A28" t="s">
        <v>80</v>
      </c>
    </row>
    <row r="29" ht="14.25">
      <c r="A29" t="s">
        <v>81</v>
      </c>
    </row>
    <row r="31" ht="14.25">
      <c r="A31" s="2" t="s">
        <v>82</v>
      </c>
    </row>
    <row r="32" ht="14.25">
      <c r="A32" t="s">
        <v>83</v>
      </c>
    </row>
    <row r="33" ht="14.25">
      <c r="A33" t="s">
        <v>84</v>
      </c>
    </row>
    <row r="35" ht="14.25">
      <c r="A35" s="2" t="s">
        <v>85</v>
      </c>
    </row>
    <row r="36" ht="14.25">
      <c r="A36" t="s">
        <v>86</v>
      </c>
    </row>
    <row r="37" ht="14.25">
      <c r="A37" t="s">
        <v>87</v>
      </c>
    </row>
    <row r="38" ht="14.25">
      <c r="A38" t="s">
        <v>88</v>
      </c>
    </row>
    <row r="39" ht="14.25">
      <c r="A39" t="s">
        <v>89</v>
      </c>
    </row>
    <row r="40" ht="14.25">
      <c r="A40" t="s">
        <v>90</v>
      </c>
    </row>
    <row r="41" ht="14.25">
      <c r="A41" t="s">
        <v>91</v>
      </c>
    </row>
    <row r="42" ht="14.25">
      <c r="A42" t="s">
        <v>93</v>
      </c>
    </row>
    <row r="43" ht="14.25">
      <c r="A43" t="s">
        <v>95</v>
      </c>
    </row>
    <row r="44" ht="14.25">
      <c r="A44" t="s">
        <v>97</v>
      </c>
    </row>
    <row r="45" ht="14.25">
      <c r="A45" t="s">
        <v>101</v>
      </c>
    </row>
    <row r="46" ht="14.25">
      <c r="A46" t="s">
        <v>104</v>
      </c>
    </row>
    <row r="47" ht="14.25">
      <c r="A47" t="s">
        <v>107</v>
      </c>
    </row>
    <row r="48" ht="14.25">
      <c r="A48" t="s">
        <v>110</v>
      </c>
    </row>
    <row r="50" ht="14.25">
      <c r="A50" s="2" t="s">
        <v>113</v>
      </c>
    </row>
    <row r="51" ht="14.25">
      <c r="A51" t="s">
        <v>115</v>
      </c>
    </row>
    <row r="52" ht="14.25">
      <c r="A52" t="s">
        <v>116</v>
      </c>
    </row>
    <row r="53" ht="14.25">
      <c r="A53" t="s">
        <v>117</v>
      </c>
    </row>
    <row r="54" ht="14.25">
      <c r="A54" t="s">
        <v>118</v>
      </c>
    </row>
    <row r="55" ht="14.25">
      <c r="A55" t="s">
        <v>119</v>
      </c>
    </row>
    <row r="56" ht="14.25">
      <c r="A56" t="s">
        <v>120</v>
      </c>
    </row>
    <row r="57" ht="14.25">
      <c r="A57" t="s">
        <v>121</v>
      </c>
    </row>
    <row r="58" ht="14.25">
      <c r="A58" t="s">
        <v>122</v>
      </c>
    </row>
    <row r="59" ht="14.25">
      <c r="A59" t="s">
        <v>123</v>
      </c>
    </row>
    <row r="60" ht="14.25">
      <c r="A60" t="s">
        <v>124</v>
      </c>
    </row>
    <row r="61" ht="14.25">
      <c r="A61" t="s">
        <v>125</v>
      </c>
    </row>
    <row r="62" ht="14.25">
      <c r="A62" t="s">
        <v>126</v>
      </c>
    </row>
    <row r="63" ht="14.25">
      <c r="A63" t="s">
        <v>127</v>
      </c>
    </row>
    <row r="64" ht="14.25">
      <c r="A64" t="s">
        <v>128</v>
      </c>
    </row>
    <row r="65" ht="14.25">
      <c r="A65" t="s">
        <v>129</v>
      </c>
    </row>
    <row r="66" ht="14.25">
      <c r="A66" t="s">
        <v>130</v>
      </c>
    </row>
    <row r="67" ht="14.25">
      <c r="A67" t="s">
        <v>131</v>
      </c>
    </row>
    <row r="68" ht="14.25">
      <c r="A68" t="s">
        <v>132</v>
      </c>
    </row>
    <row r="69" ht="14.25">
      <c r="A69" t="s">
        <v>133</v>
      </c>
    </row>
    <row r="70" ht="14.25">
      <c r="A70" t="s">
        <v>134</v>
      </c>
    </row>
    <row r="71" ht="14.25">
      <c r="A71" t="s">
        <v>135</v>
      </c>
    </row>
    <row r="72" ht="14.25">
      <c r="A72" t="s">
        <v>136</v>
      </c>
    </row>
    <row r="73" ht="14.25">
      <c r="A73" t="s">
        <v>137</v>
      </c>
    </row>
    <row r="74" ht="14.25">
      <c r="A74" t="s">
        <v>138</v>
      </c>
    </row>
    <row r="75" ht="14.25">
      <c r="A75" t="s">
        <v>139</v>
      </c>
    </row>
    <row r="76" ht="14.25">
      <c r="A76" t="s">
        <v>140</v>
      </c>
    </row>
    <row r="77" ht="14.25">
      <c r="A77" t="s">
        <v>141</v>
      </c>
    </row>
    <row r="78" ht="14.25">
      <c r="A78" t="s">
        <v>142</v>
      </c>
    </row>
    <row r="81" ht="14.25">
      <c r="A81" s="2" t="s">
        <v>143</v>
      </c>
    </row>
    <row r="82" ht="14.25">
      <c r="A82" t="s">
        <v>144</v>
      </c>
    </row>
    <row r="83" ht="14.25">
      <c r="A83" t="s">
        <v>145</v>
      </c>
    </row>
    <row r="84" ht="14.25">
      <c r="A84" t="s">
        <v>146</v>
      </c>
    </row>
    <row r="85" ht="14.25">
      <c r="A85" t="s">
        <v>147</v>
      </c>
    </row>
    <row r="87" ht="14.25">
      <c r="A87" s="2" t="s">
        <v>148</v>
      </c>
    </row>
    <row r="88" ht="14.25">
      <c r="A88" t="s">
        <v>149</v>
      </c>
    </row>
    <row r="89" ht="14.25">
      <c r="A89" t="s">
        <v>150</v>
      </c>
    </row>
    <row r="91" ht="14.25">
      <c r="A91" s="2" t="s">
        <v>201</v>
      </c>
    </row>
    <row r="92" ht="14.25">
      <c r="A92" t="s">
        <v>202</v>
      </c>
    </row>
    <row r="93" ht="14.25">
      <c r="A93" t="s">
        <v>203</v>
      </c>
    </row>
    <row r="94" ht="14.25">
      <c r="A94" t="s">
        <v>204</v>
      </c>
    </row>
    <row r="95" ht="14.25">
      <c r="A95" t="s">
        <v>205</v>
      </c>
    </row>
    <row r="96" ht="14.25">
      <c r="A96" t="s">
        <v>206</v>
      </c>
    </row>
    <row r="97" ht="14.25">
      <c r="A97" t="s">
        <v>207</v>
      </c>
    </row>
    <row r="98" ht="14.25">
      <c r="A98" t="s">
        <v>208</v>
      </c>
    </row>
    <row r="99" ht="14.25">
      <c r="A99" t="s">
        <v>209</v>
      </c>
    </row>
    <row r="100" ht="14.25">
      <c r="A100" t="s">
        <v>210</v>
      </c>
    </row>
    <row r="101" ht="14.25">
      <c r="A101" t="s">
        <v>211</v>
      </c>
    </row>
    <row r="102" ht="14.25">
      <c r="A102" t="s">
        <v>212</v>
      </c>
    </row>
    <row r="103" ht="14.25">
      <c r="A103" t="s">
        <v>213</v>
      </c>
    </row>
    <row r="104" ht="14.25">
      <c r="A104" t="s">
        <v>214</v>
      </c>
    </row>
    <row r="105" ht="14.25">
      <c r="A105" t="s">
        <v>215</v>
      </c>
    </row>
    <row r="106" ht="14.25">
      <c r="A106" t="s">
        <v>216</v>
      </c>
    </row>
    <row r="107" ht="14.25">
      <c r="A107" t="s">
        <v>217</v>
      </c>
    </row>
    <row r="108" ht="14.25">
      <c r="A108" t="s">
        <v>218</v>
      </c>
    </row>
    <row r="109" ht="14.25">
      <c r="A109" t="s">
        <v>219</v>
      </c>
    </row>
    <row r="110" ht="14.25">
      <c r="A110" t="s">
        <v>220</v>
      </c>
    </row>
    <row r="111" ht="14.25">
      <c r="A111" t="s">
        <v>221</v>
      </c>
    </row>
    <row r="112" ht="14.25">
      <c r="A112" t="s">
        <v>222</v>
      </c>
    </row>
    <row r="113" ht="14.25">
      <c r="A113" t="s">
        <v>223</v>
      </c>
    </row>
    <row r="114" ht="14.25">
      <c r="A114" t="s">
        <v>224</v>
      </c>
    </row>
    <row r="115" ht="14.25">
      <c r="A115" t="s">
        <v>225</v>
      </c>
    </row>
    <row r="116" ht="14.25">
      <c r="A116" t="s">
        <v>226</v>
      </c>
    </row>
    <row r="117" ht="14.25">
      <c r="A117" t="s">
        <v>227</v>
      </c>
    </row>
    <row r="118" ht="14.25">
      <c r="A118" t="s">
        <v>228</v>
      </c>
    </row>
    <row r="119" ht="14.25">
      <c r="A119" t="s">
        <v>229</v>
      </c>
    </row>
    <row r="120" ht="14.25">
      <c r="A120" t="s">
        <v>230</v>
      </c>
    </row>
    <row r="121" ht="14.25">
      <c r="A121" t="s">
        <v>231</v>
      </c>
    </row>
    <row r="122" ht="14.25">
      <c r="A122" t="s">
        <v>232</v>
      </c>
    </row>
    <row r="123" ht="14.25">
      <c r="A123" t="s">
        <v>233</v>
      </c>
    </row>
    <row r="124" ht="14.25">
      <c r="A124" t="s">
        <v>234</v>
      </c>
    </row>
    <row r="125" ht="14.25">
      <c r="A125" t="s">
        <v>235</v>
      </c>
    </row>
    <row r="126" ht="14.25">
      <c r="A126" t="s">
        <v>236</v>
      </c>
    </row>
    <row r="127" ht="14.25">
      <c r="A127" t="s">
        <v>237</v>
      </c>
    </row>
    <row r="128" ht="14.25">
      <c r="A128" t="s">
        <v>238</v>
      </c>
    </row>
    <row r="129" ht="14.25">
      <c r="A129" t="s">
        <v>239</v>
      </c>
    </row>
    <row r="130" ht="14.25">
      <c r="A130" t="s">
        <v>240</v>
      </c>
    </row>
    <row r="131" ht="14.25">
      <c r="A131" t="s">
        <v>241</v>
      </c>
    </row>
    <row r="132" ht="14.25">
      <c r="A132" t="s">
        <v>242</v>
      </c>
    </row>
    <row r="133" ht="14.25">
      <c r="A133" t="s">
        <v>243</v>
      </c>
    </row>
    <row r="134" ht="14.25">
      <c r="A134" t="s">
        <v>244</v>
      </c>
    </row>
    <row r="135" ht="14.25">
      <c r="A135" t="s">
        <v>245</v>
      </c>
    </row>
    <row r="136" ht="14.25">
      <c r="A136" t="s">
        <v>246</v>
      </c>
    </row>
    <row r="137" ht="14.25">
      <c r="A137" t="s">
        <v>247</v>
      </c>
    </row>
    <row r="138" ht="14.25">
      <c r="A138" t="s">
        <v>248</v>
      </c>
    </row>
    <row r="139" ht="14.25">
      <c r="A139" t="s">
        <v>249</v>
      </c>
    </row>
    <row r="140" ht="14.25">
      <c r="A140" t="s">
        <v>250</v>
      </c>
    </row>
    <row r="141" ht="14.25">
      <c r="A141" t="s">
        <v>251</v>
      </c>
    </row>
    <row r="142" ht="14.25">
      <c r="A142" t="s">
        <v>252</v>
      </c>
    </row>
    <row r="143" ht="14.25">
      <c r="A143" t="s">
        <v>253</v>
      </c>
    </row>
    <row r="144" ht="14.25">
      <c r="A144" t="s">
        <v>254</v>
      </c>
    </row>
    <row r="145" ht="14.25">
      <c r="A145" t="s">
        <v>255</v>
      </c>
    </row>
    <row r="146" ht="14.25">
      <c r="A146" t="s">
        <v>256</v>
      </c>
    </row>
    <row r="147" ht="14.25">
      <c r="A147" t="s">
        <v>257</v>
      </c>
    </row>
    <row r="148" ht="14.25">
      <c r="A148" t="s">
        <v>258</v>
      </c>
    </row>
    <row r="149" ht="14.25">
      <c r="A149" t="s">
        <v>259</v>
      </c>
    </row>
    <row r="150" ht="14.25">
      <c r="A150" t="s">
        <v>260</v>
      </c>
    </row>
    <row r="151" ht="14.25">
      <c r="A151" t="s">
        <v>261</v>
      </c>
    </row>
    <row r="152" ht="14.25">
      <c r="A152" t="s">
        <v>262</v>
      </c>
    </row>
    <row r="153" ht="14.25">
      <c r="A153" t="s">
        <v>263</v>
      </c>
    </row>
    <row r="154" ht="14.25">
      <c r="A154" t="s">
        <v>264</v>
      </c>
    </row>
    <row r="155" ht="14.25">
      <c r="A155" t="s">
        <v>265</v>
      </c>
    </row>
    <row r="156" ht="14.25">
      <c r="A156" t="s">
        <v>266</v>
      </c>
    </row>
    <row r="157" ht="14.25">
      <c r="A157" t="s">
        <v>267</v>
      </c>
    </row>
    <row r="158" ht="14.25">
      <c r="A158" t="s">
        <v>268</v>
      </c>
    </row>
    <row r="159" ht="14.25">
      <c r="A159" t="s">
        <v>269</v>
      </c>
    </row>
    <row r="160" ht="14.25">
      <c r="A160" t="s">
        <v>270</v>
      </c>
    </row>
    <row r="161" ht="14.25">
      <c r="A161" t="s">
        <v>271</v>
      </c>
    </row>
    <row r="162" ht="14.25">
      <c r="A162" t="s">
        <v>272</v>
      </c>
    </row>
    <row r="163" ht="14.25">
      <c r="A163" t="s">
        <v>273</v>
      </c>
    </row>
    <row r="164" ht="14.25">
      <c r="A164" t="s">
        <v>274</v>
      </c>
    </row>
    <row r="165" ht="14.25">
      <c r="A165" t="s">
        <v>275</v>
      </c>
    </row>
    <row r="166" ht="14.25">
      <c r="A166" t="s">
        <v>276</v>
      </c>
    </row>
    <row r="167" ht="14.25">
      <c r="A167" t="s">
        <v>277</v>
      </c>
    </row>
    <row r="168" ht="14.25">
      <c r="A168" t="s">
        <v>278</v>
      </c>
    </row>
    <row r="169" ht="14.25">
      <c r="A169" t="s">
        <v>279</v>
      </c>
    </row>
    <row r="170" ht="14.25">
      <c r="A170" t="s">
        <v>280</v>
      </c>
    </row>
    <row r="171" ht="14.25">
      <c r="A171" t="s">
        <v>281</v>
      </c>
    </row>
    <row r="172" ht="14.25">
      <c r="A172" t="s">
        <v>282</v>
      </c>
    </row>
    <row r="173" ht="14.25">
      <c r="A173" t="s">
        <v>283</v>
      </c>
    </row>
    <row r="174" ht="14.25">
      <c r="A174" t="s">
        <v>284</v>
      </c>
    </row>
    <row r="175" ht="14.25">
      <c r="A175" t="s">
        <v>285</v>
      </c>
    </row>
    <row r="176" ht="14.25">
      <c r="A176" t="s">
        <v>286</v>
      </c>
    </row>
    <row r="177" ht="14.25">
      <c r="A177" t="s">
        <v>287</v>
      </c>
    </row>
    <row r="178" ht="14.25">
      <c r="A178" t="s">
        <v>288</v>
      </c>
    </row>
    <row r="179" ht="14.25">
      <c r="A179" t="s">
        <v>289</v>
      </c>
    </row>
    <row r="180" ht="14.25">
      <c r="A180" t="s">
        <v>290</v>
      </c>
    </row>
    <row r="181" ht="14.25">
      <c r="A181" t="s">
        <v>291</v>
      </c>
    </row>
    <row r="182" ht="14.25">
      <c r="A182" t="s">
        <v>292</v>
      </c>
    </row>
    <row r="183" ht="14.25">
      <c r="A183" t="s">
        <v>293</v>
      </c>
    </row>
    <row r="184" ht="14.25">
      <c r="A184" t="s">
        <v>294</v>
      </c>
    </row>
    <row r="185" ht="14.25">
      <c r="A185" t="s">
        <v>295</v>
      </c>
    </row>
    <row r="186" ht="14.25">
      <c r="A186" t="s">
        <v>296</v>
      </c>
    </row>
    <row r="187" ht="14.25">
      <c r="A187" t="s">
        <v>297</v>
      </c>
    </row>
    <row r="188" ht="14.25">
      <c r="A188" t="s">
        <v>298</v>
      </c>
    </row>
    <row r="189" ht="14.25">
      <c r="A189" t="s">
        <v>299</v>
      </c>
    </row>
    <row r="190" ht="14.25">
      <c r="A190" t="s">
        <v>300</v>
      </c>
    </row>
    <row r="191" ht="14.25">
      <c r="A191" t="s">
        <v>301</v>
      </c>
    </row>
    <row r="192" ht="14.25">
      <c r="A192" t="s">
        <v>302</v>
      </c>
    </row>
    <row r="193" ht="14.25">
      <c r="A193" t="s">
        <v>303</v>
      </c>
    </row>
    <row r="194" ht="14.25">
      <c r="A194" t="s">
        <v>304</v>
      </c>
    </row>
    <row r="195" ht="14.25">
      <c r="A195" t="s">
        <v>305</v>
      </c>
    </row>
    <row r="196" ht="14.25">
      <c r="A196" t="s">
        <v>306</v>
      </c>
    </row>
    <row r="197" ht="14.25">
      <c r="A197" t="s">
        <v>307</v>
      </c>
    </row>
    <row r="198" ht="14.25">
      <c r="A198" t="s">
        <v>308</v>
      </c>
    </row>
    <row r="199" ht="14.25">
      <c r="A199" t="s">
        <v>309</v>
      </c>
    </row>
    <row r="200" ht="14.25">
      <c r="A200" t="s">
        <v>310</v>
      </c>
    </row>
    <row r="201" ht="14.25">
      <c r="A201" t="s">
        <v>311</v>
      </c>
    </row>
    <row r="202" ht="14.25">
      <c r="A202" t="s">
        <v>312</v>
      </c>
    </row>
    <row r="203" ht="14.25">
      <c r="A203" t="s">
        <v>313</v>
      </c>
    </row>
    <row r="204" ht="14.25">
      <c r="A204" t="s">
        <v>314</v>
      </c>
    </row>
    <row r="205" ht="14.25">
      <c r="A205" t="s">
        <v>315</v>
      </c>
    </row>
    <row r="206" ht="14.25">
      <c r="A206" t="s">
        <v>316</v>
      </c>
    </row>
    <row r="207" ht="14.25">
      <c r="A207" t="s">
        <v>317</v>
      </c>
    </row>
    <row r="208" ht="14.25">
      <c r="A208" t="s">
        <v>318</v>
      </c>
    </row>
    <row r="209" ht="14.25">
      <c r="A209" t="s">
        <v>319</v>
      </c>
    </row>
    <row r="210" ht="14.25">
      <c r="A210" t="s">
        <v>320</v>
      </c>
    </row>
    <row r="211" ht="14.25">
      <c r="A211" t="s">
        <v>321</v>
      </c>
    </row>
    <row r="212" ht="14.25">
      <c r="A212" t="s">
        <v>322</v>
      </c>
    </row>
    <row r="213" ht="14.25">
      <c r="A213" t="s">
        <v>323</v>
      </c>
    </row>
    <row r="214" ht="14.25">
      <c r="A214" t="s">
        <v>324</v>
      </c>
    </row>
    <row r="215" ht="14.25">
      <c r="A215" t="s">
        <v>325</v>
      </c>
    </row>
    <row r="216" ht="14.25">
      <c r="A216" t="s">
        <v>326</v>
      </c>
    </row>
    <row r="217" ht="14.25">
      <c r="A217" t="s">
        <v>327</v>
      </c>
    </row>
    <row r="218" ht="14.25">
      <c r="A218" t="s">
        <v>328</v>
      </c>
    </row>
    <row r="219" ht="14.25">
      <c r="A219" t="s">
        <v>329</v>
      </c>
    </row>
    <row r="220" ht="14.25">
      <c r="A220" t="s">
        <v>330</v>
      </c>
    </row>
    <row r="221" ht="14.25">
      <c r="A221" t="s">
        <v>331</v>
      </c>
    </row>
    <row r="222" ht="14.25">
      <c r="A222" t="s">
        <v>332</v>
      </c>
    </row>
    <row r="223" ht="14.25">
      <c r="A223" t="s">
        <v>333</v>
      </c>
    </row>
    <row r="224" ht="14.25">
      <c r="A224" t="s">
        <v>334</v>
      </c>
    </row>
    <row r="225" ht="14.25">
      <c r="A225" t="s">
        <v>335</v>
      </c>
    </row>
    <row r="226" ht="14.25">
      <c r="A226" t="s">
        <v>336</v>
      </c>
    </row>
    <row r="227" ht="14.25">
      <c r="A227" t="s">
        <v>337</v>
      </c>
    </row>
    <row r="228" ht="14.25">
      <c r="A228" t="s">
        <v>338</v>
      </c>
    </row>
    <row r="229" ht="14.25">
      <c r="A229" t="s">
        <v>339</v>
      </c>
    </row>
    <row r="230" ht="14.25">
      <c r="A230" t="s">
        <v>340</v>
      </c>
    </row>
    <row r="231" ht="14.25">
      <c r="A231" t="s">
        <v>341</v>
      </c>
    </row>
    <row r="232" ht="14.25">
      <c r="A232" t="s">
        <v>342</v>
      </c>
    </row>
    <row r="233" ht="14.25">
      <c r="A233" t="s">
        <v>343</v>
      </c>
    </row>
    <row r="234" ht="14.25">
      <c r="A234" t="s">
        <v>344</v>
      </c>
    </row>
    <row r="235" ht="14.25">
      <c r="A235" t="s">
        <v>345</v>
      </c>
    </row>
    <row r="236" ht="14.25">
      <c r="A236" t="s">
        <v>346</v>
      </c>
    </row>
    <row r="237" ht="14.25">
      <c r="A237" t="s">
        <v>347</v>
      </c>
    </row>
    <row r="238" ht="14.25">
      <c r="A238" t="s">
        <v>348</v>
      </c>
    </row>
    <row r="239" ht="14.25">
      <c r="A239" t="s">
        <v>349</v>
      </c>
    </row>
    <row r="240" ht="14.25">
      <c r="A240" t="s">
        <v>350</v>
      </c>
    </row>
    <row r="241" ht="14.25">
      <c r="A241" t="s">
        <v>351</v>
      </c>
    </row>
    <row r="242" ht="14.25">
      <c r="A242" t="s">
        <v>352</v>
      </c>
    </row>
    <row r="243" ht="14.25">
      <c r="A243" t="s">
        <v>353</v>
      </c>
    </row>
    <row r="244" ht="14.25">
      <c r="A244" t="s">
        <v>354</v>
      </c>
    </row>
    <row r="245" ht="14.25">
      <c r="A245" t="s">
        <v>355</v>
      </c>
    </row>
    <row r="246" ht="14.25">
      <c r="A246" t="s">
        <v>356</v>
      </c>
    </row>
    <row r="247" ht="14.25">
      <c r="A247" t="s">
        <v>357</v>
      </c>
    </row>
    <row r="248" ht="14.25">
      <c r="A248" t="s">
        <v>358</v>
      </c>
    </row>
    <row r="249" ht="14.25">
      <c r="A249" t="s">
        <v>359</v>
      </c>
    </row>
    <row r="250" ht="14.25">
      <c r="A250" t="s">
        <v>360</v>
      </c>
    </row>
    <row r="251" ht="14.25">
      <c r="A251" t="s">
        <v>361</v>
      </c>
    </row>
    <row r="252" ht="14.25">
      <c r="A252" t="s">
        <v>362</v>
      </c>
    </row>
    <row r="253" ht="14.25">
      <c r="A253" t="s">
        <v>363</v>
      </c>
    </row>
    <row r="254" ht="14.25">
      <c r="A254" t="s">
        <v>364</v>
      </c>
    </row>
    <row r="255" ht="14.25">
      <c r="A255" t="s">
        <v>365</v>
      </c>
    </row>
    <row r="256" ht="14.25">
      <c r="A256" t="s">
        <v>366</v>
      </c>
    </row>
    <row r="257" ht="14.25">
      <c r="A257" t="s">
        <v>367</v>
      </c>
    </row>
    <row r="258" ht="14.25">
      <c r="A258" t="s">
        <v>368</v>
      </c>
    </row>
    <row r="259" ht="14.25">
      <c r="A259" t="s">
        <v>369</v>
      </c>
    </row>
    <row r="260" ht="14.25">
      <c r="A260" t="s">
        <v>370</v>
      </c>
    </row>
    <row r="261" ht="14.25">
      <c r="A261" t="s">
        <v>371</v>
      </c>
    </row>
    <row r="262" ht="14.25">
      <c r="A262" t="s">
        <v>372</v>
      </c>
    </row>
    <row r="263" ht="14.25">
      <c r="A263" t="s">
        <v>373</v>
      </c>
    </row>
    <row r="264" ht="14.25">
      <c r="A264" t="s">
        <v>374</v>
      </c>
    </row>
    <row r="265" ht="14.25">
      <c r="A265" t="s">
        <v>375</v>
      </c>
    </row>
    <row r="266" ht="14.25">
      <c r="A266" t="s">
        <v>376</v>
      </c>
    </row>
    <row r="267" ht="14.25">
      <c r="A267" t="s">
        <v>377</v>
      </c>
    </row>
    <row r="268" ht="14.25">
      <c r="A268" t="s">
        <v>378</v>
      </c>
    </row>
    <row r="269" ht="14.25">
      <c r="A269" t="s">
        <v>379</v>
      </c>
    </row>
    <row r="270" ht="14.25">
      <c r="A270" t="s">
        <v>380</v>
      </c>
    </row>
    <row r="271" ht="14.25">
      <c r="A271" t="s">
        <v>381</v>
      </c>
    </row>
    <row r="272" ht="14.25">
      <c r="A272" t="s">
        <v>382</v>
      </c>
    </row>
    <row r="273" ht="14.25">
      <c r="A273" t="s">
        <v>383</v>
      </c>
    </row>
    <row r="274" ht="14.25">
      <c r="A274" t="s">
        <v>384</v>
      </c>
    </row>
    <row r="275" ht="14.25">
      <c r="A275" t="s">
        <v>385</v>
      </c>
    </row>
    <row r="276" ht="14.25">
      <c r="A276" t="s">
        <v>386</v>
      </c>
    </row>
    <row r="277" ht="14.25">
      <c r="A277" t="s">
        <v>387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6"/>
  <sheetViews>
    <sheetView workbookViewId="0" topLeftCell="A151">
      <selection activeCell="D17" sqref="D17"/>
    </sheetView>
  </sheetViews>
  <sheetFormatPr defaultColWidth="9.00390625" defaultRowHeight="14.25"/>
  <cols>
    <col min="1" max="1" width="37.875" style="0" customWidth="1"/>
    <col min="2" max="2" width="27.25390625" style="0" customWidth="1"/>
  </cols>
  <sheetData>
    <row r="1" spans="1:2" ht="14.25">
      <c r="A1" t="s">
        <v>202</v>
      </c>
      <c r="B1" t="s">
        <v>115</v>
      </c>
    </row>
    <row r="2" spans="1:2" ht="14.25">
      <c r="A2" t="s">
        <v>203</v>
      </c>
      <c r="B2" t="s">
        <v>116</v>
      </c>
    </row>
    <row r="3" spans="1:2" ht="14.25">
      <c r="A3" t="s">
        <v>204</v>
      </c>
      <c r="B3" t="s">
        <v>117</v>
      </c>
    </row>
    <row r="4" spans="1:2" ht="14.25">
      <c r="A4" t="s">
        <v>205</v>
      </c>
      <c r="B4" t="s">
        <v>118</v>
      </c>
    </row>
    <row r="5" spans="1:2" ht="14.25">
      <c r="A5" t="s">
        <v>206</v>
      </c>
      <c r="B5" t="s">
        <v>119</v>
      </c>
    </row>
    <row r="6" spans="1:2" ht="14.25">
      <c r="A6" t="s">
        <v>207</v>
      </c>
      <c r="B6" t="s">
        <v>120</v>
      </c>
    </row>
    <row r="7" spans="1:2" ht="14.25">
      <c r="A7" t="s">
        <v>208</v>
      </c>
      <c r="B7" t="s">
        <v>121</v>
      </c>
    </row>
    <row r="8" spans="1:2" ht="14.25">
      <c r="A8" t="s">
        <v>209</v>
      </c>
      <c r="B8" t="s">
        <v>122</v>
      </c>
    </row>
    <row r="9" spans="1:2" ht="14.25">
      <c r="A9" t="s">
        <v>210</v>
      </c>
      <c r="B9" t="s">
        <v>123</v>
      </c>
    </row>
    <row r="10" spans="1:2" ht="14.25">
      <c r="A10" t="s">
        <v>211</v>
      </c>
      <c r="B10" t="s">
        <v>124</v>
      </c>
    </row>
    <row r="11" spans="1:2" ht="14.25">
      <c r="A11" t="s">
        <v>212</v>
      </c>
      <c r="B11" t="s">
        <v>125</v>
      </c>
    </row>
    <row r="12" spans="1:2" ht="14.25">
      <c r="A12" t="s">
        <v>213</v>
      </c>
      <c r="B12" t="s">
        <v>126</v>
      </c>
    </row>
    <row r="13" spans="1:2" ht="14.25">
      <c r="A13" t="s">
        <v>214</v>
      </c>
      <c r="B13" t="s">
        <v>127</v>
      </c>
    </row>
    <row r="14" spans="1:2" ht="14.25">
      <c r="A14" t="s">
        <v>215</v>
      </c>
      <c r="B14" t="s">
        <v>128</v>
      </c>
    </row>
    <row r="15" spans="1:2" ht="14.25">
      <c r="A15" t="s">
        <v>216</v>
      </c>
      <c r="B15" t="s">
        <v>129</v>
      </c>
    </row>
    <row r="16" spans="1:2" ht="14.25">
      <c r="A16" t="s">
        <v>217</v>
      </c>
      <c r="B16" t="s">
        <v>130</v>
      </c>
    </row>
    <row r="17" spans="1:2" ht="14.25">
      <c r="A17" t="s">
        <v>218</v>
      </c>
      <c r="B17" t="s">
        <v>131</v>
      </c>
    </row>
    <row r="18" spans="1:2" ht="14.25">
      <c r="A18" t="s">
        <v>219</v>
      </c>
      <c r="B18" t="s">
        <v>132</v>
      </c>
    </row>
    <row r="19" spans="1:2" ht="14.25">
      <c r="A19" t="s">
        <v>220</v>
      </c>
      <c r="B19" t="s">
        <v>133</v>
      </c>
    </row>
    <row r="20" spans="1:2" ht="14.25">
      <c r="A20" t="s">
        <v>221</v>
      </c>
      <c r="B20" t="s">
        <v>134</v>
      </c>
    </row>
    <row r="21" spans="1:2" ht="14.25">
      <c r="A21" t="s">
        <v>222</v>
      </c>
      <c r="B21" t="s">
        <v>135</v>
      </c>
    </row>
    <row r="22" spans="1:2" ht="14.25">
      <c r="A22" t="s">
        <v>223</v>
      </c>
      <c r="B22" t="s">
        <v>136</v>
      </c>
    </row>
    <row r="23" spans="1:2" ht="14.25">
      <c r="A23" t="s">
        <v>224</v>
      </c>
      <c r="B23" t="s">
        <v>137</v>
      </c>
    </row>
    <row r="24" spans="1:2" ht="14.25">
      <c r="A24" t="s">
        <v>225</v>
      </c>
      <c r="B24" t="s">
        <v>138</v>
      </c>
    </row>
    <row r="25" spans="1:2" ht="14.25">
      <c r="A25" t="s">
        <v>226</v>
      </c>
      <c r="B25" t="s">
        <v>139</v>
      </c>
    </row>
    <row r="26" spans="1:2" ht="14.25">
      <c r="A26" t="s">
        <v>227</v>
      </c>
      <c r="B26" t="s">
        <v>140</v>
      </c>
    </row>
    <row r="27" spans="1:2" ht="14.25">
      <c r="A27" t="s">
        <v>228</v>
      </c>
      <c r="B27" t="s">
        <v>141</v>
      </c>
    </row>
    <row r="28" spans="1:2" ht="14.25">
      <c r="A28" t="s">
        <v>229</v>
      </c>
      <c r="B28" t="s">
        <v>142</v>
      </c>
    </row>
    <row r="29" ht="14.25">
      <c r="A29" t="s">
        <v>230</v>
      </c>
    </row>
    <row r="30" ht="14.25">
      <c r="A30" t="s">
        <v>231</v>
      </c>
    </row>
    <row r="31" ht="14.25">
      <c r="A31" t="s">
        <v>232</v>
      </c>
    </row>
    <row r="32" ht="14.25">
      <c r="A32" t="s">
        <v>233</v>
      </c>
    </row>
    <row r="33" ht="14.25">
      <c r="A33" t="s">
        <v>234</v>
      </c>
    </row>
    <row r="34" ht="14.25">
      <c r="A34" t="s">
        <v>235</v>
      </c>
    </row>
    <row r="35" ht="14.25">
      <c r="A35" t="s">
        <v>236</v>
      </c>
    </row>
    <row r="36" ht="14.25">
      <c r="A36" t="s">
        <v>237</v>
      </c>
    </row>
    <row r="37" ht="14.25">
      <c r="A37" t="s">
        <v>238</v>
      </c>
    </row>
    <row r="38" ht="14.25">
      <c r="A38" t="s">
        <v>239</v>
      </c>
    </row>
    <row r="39" ht="14.25">
      <c r="A39" t="s">
        <v>240</v>
      </c>
    </row>
    <row r="40" ht="14.25">
      <c r="A40" t="s">
        <v>241</v>
      </c>
    </row>
    <row r="41" ht="14.25">
      <c r="A41" t="s">
        <v>242</v>
      </c>
    </row>
    <row r="42" ht="14.25">
      <c r="A42" t="s">
        <v>243</v>
      </c>
    </row>
    <row r="43" ht="14.25">
      <c r="A43" t="s">
        <v>244</v>
      </c>
    </row>
    <row r="44" ht="14.25">
      <c r="A44" t="s">
        <v>245</v>
      </c>
    </row>
    <row r="45" ht="14.25">
      <c r="A45" t="s">
        <v>246</v>
      </c>
    </row>
    <row r="46" ht="14.25">
      <c r="A46" t="s">
        <v>247</v>
      </c>
    </row>
    <row r="47" ht="14.25">
      <c r="A47" t="s">
        <v>248</v>
      </c>
    </row>
    <row r="48" ht="14.25">
      <c r="A48" t="s">
        <v>249</v>
      </c>
    </row>
    <row r="49" ht="14.25">
      <c r="A49" t="s">
        <v>250</v>
      </c>
    </row>
    <row r="50" ht="14.25">
      <c r="A50" t="s">
        <v>251</v>
      </c>
    </row>
    <row r="51" ht="14.25">
      <c r="A51" t="s">
        <v>252</v>
      </c>
    </row>
    <row r="52" ht="14.25">
      <c r="A52" t="s">
        <v>253</v>
      </c>
    </row>
    <row r="53" ht="14.25">
      <c r="A53" t="s">
        <v>254</v>
      </c>
    </row>
    <row r="54" ht="14.25">
      <c r="A54" t="s">
        <v>255</v>
      </c>
    </row>
    <row r="55" ht="14.25">
      <c r="A55" t="s">
        <v>256</v>
      </c>
    </row>
    <row r="56" ht="14.25">
      <c r="A56" t="s">
        <v>257</v>
      </c>
    </row>
    <row r="57" ht="14.25">
      <c r="A57" t="s">
        <v>258</v>
      </c>
    </row>
    <row r="58" ht="14.25">
      <c r="A58" t="s">
        <v>259</v>
      </c>
    </row>
    <row r="59" ht="14.25">
      <c r="A59" t="s">
        <v>260</v>
      </c>
    </row>
    <row r="60" ht="14.25">
      <c r="A60" t="s">
        <v>261</v>
      </c>
    </row>
    <row r="61" ht="14.25">
      <c r="A61" t="s">
        <v>262</v>
      </c>
    </row>
    <row r="62" ht="14.25">
      <c r="A62" t="s">
        <v>263</v>
      </c>
    </row>
    <row r="63" ht="14.25">
      <c r="A63" t="s">
        <v>264</v>
      </c>
    </row>
    <row r="64" ht="14.25">
      <c r="A64" t="s">
        <v>265</v>
      </c>
    </row>
    <row r="65" ht="14.25">
      <c r="A65" t="s">
        <v>266</v>
      </c>
    </row>
    <row r="66" ht="14.25">
      <c r="A66" t="s">
        <v>267</v>
      </c>
    </row>
    <row r="67" ht="14.25">
      <c r="A67" t="s">
        <v>268</v>
      </c>
    </row>
    <row r="68" ht="14.25">
      <c r="A68" t="s">
        <v>269</v>
      </c>
    </row>
    <row r="69" ht="14.25">
      <c r="A69" t="s">
        <v>270</v>
      </c>
    </row>
    <row r="70" ht="14.25">
      <c r="A70" t="s">
        <v>271</v>
      </c>
    </row>
    <row r="71" ht="14.25">
      <c r="A71" t="s">
        <v>272</v>
      </c>
    </row>
    <row r="72" ht="14.25">
      <c r="A72" t="s">
        <v>273</v>
      </c>
    </row>
    <row r="73" ht="14.25">
      <c r="A73" t="s">
        <v>274</v>
      </c>
    </row>
    <row r="74" ht="14.25">
      <c r="A74" t="s">
        <v>275</v>
      </c>
    </row>
    <row r="75" ht="14.25">
      <c r="A75" t="s">
        <v>276</v>
      </c>
    </row>
    <row r="76" ht="14.25">
      <c r="A76" t="s">
        <v>277</v>
      </c>
    </row>
    <row r="77" ht="14.25">
      <c r="A77" t="s">
        <v>278</v>
      </c>
    </row>
    <row r="78" ht="14.25">
      <c r="A78" t="s">
        <v>279</v>
      </c>
    </row>
    <row r="79" ht="14.25">
      <c r="A79" t="s">
        <v>280</v>
      </c>
    </row>
    <row r="80" ht="14.25">
      <c r="A80" t="s">
        <v>281</v>
      </c>
    </row>
    <row r="81" ht="14.25">
      <c r="A81" t="s">
        <v>282</v>
      </c>
    </row>
    <row r="82" ht="14.25">
      <c r="A82" t="s">
        <v>283</v>
      </c>
    </row>
    <row r="83" ht="14.25">
      <c r="A83" t="s">
        <v>284</v>
      </c>
    </row>
    <row r="84" ht="14.25">
      <c r="A84" t="s">
        <v>285</v>
      </c>
    </row>
    <row r="85" ht="14.25">
      <c r="A85" t="s">
        <v>286</v>
      </c>
    </row>
    <row r="86" ht="14.25">
      <c r="A86" t="s">
        <v>287</v>
      </c>
    </row>
    <row r="87" ht="14.25">
      <c r="A87" t="s">
        <v>288</v>
      </c>
    </row>
    <row r="88" ht="14.25">
      <c r="A88" t="s">
        <v>289</v>
      </c>
    </row>
    <row r="89" ht="14.25">
      <c r="A89" t="s">
        <v>290</v>
      </c>
    </row>
    <row r="90" ht="14.25">
      <c r="A90" t="s">
        <v>291</v>
      </c>
    </row>
    <row r="91" ht="14.25">
      <c r="A91" t="s">
        <v>292</v>
      </c>
    </row>
    <row r="92" ht="14.25">
      <c r="A92" t="s">
        <v>293</v>
      </c>
    </row>
    <row r="93" ht="14.25">
      <c r="A93" t="s">
        <v>294</v>
      </c>
    </row>
    <row r="94" ht="14.25">
      <c r="A94" t="s">
        <v>295</v>
      </c>
    </row>
    <row r="95" ht="14.25">
      <c r="A95" t="s">
        <v>296</v>
      </c>
    </row>
    <row r="96" ht="14.25">
      <c r="A96" t="s">
        <v>297</v>
      </c>
    </row>
    <row r="97" ht="14.25">
      <c r="A97" t="s">
        <v>298</v>
      </c>
    </row>
    <row r="98" ht="14.25">
      <c r="A98" t="s">
        <v>299</v>
      </c>
    </row>
    <row r="99" ht="14.25">
      <c r="A99" t="s">
        <v>300</v>
      </c>
    </row>
    <row r="100" ht="14.25">
      <c r="A100" t="s">
        <v>301</v>
      </c>
    </row>
    <row r="101" ht="14.25">
      <c r="A101" t="s">
        <v>302</v>
      </c>
    </row>
    <row r="102" ht="14.25">
      <c r="A102" t="s">
        <v>303</v>
      </c>
    </row>
    <row r="103" ht="14.25">
      <c r="A103" t="s">
        <v>304</v>
      </c>
    </row>
    <row r="104" ht="14.25">
      <c r="A104" t="s">
        <v>305</v>
      </c>
    </row>
    <row r="105" ht="14.25">
      <c r="A105" t="s">
        <v>306</v>
      </c>
    </row>
    <row r="106" ht="14.25">
      <c r="A106" t="s">
        <v>307</v>
      </c>
    </row>
    <row r="107" ht="14.25">
      <c r="A107" t="s">
        <v>308</v>
      </c>
    </row>
    <row r="108" ht="14.25">
      <c r="A108" t="s">
        <v>309</v>
      </c>
    </row>
    <row r="109" ht="14.25">
      <c r="A109" t="s">
        <v>310</v>
      </c>
    </row>
    <row r="110" ht="14.25">
      <c r="A110" t="s">
        <v>311</v>
      </c>
    </row>
    <row r="111" ht="14.25">
      <c r="A111" t="s">
        <v>312</v>
      </c>
    </row>
    <row r="112" ht="14.25">
      <c r="A112" t="s">
        <v>313</v>
      </c>
    </row>
    <row r="113" ht="14.25">
      <c r="A113" t="s">
        <v>314</v>
      </c>
    </row>
    <row r="114" ht="14.25">
      <c r="A114" t="s">
        <v>315</v>
      </c>
    </row>
    <row r="115" ht="14.25">
      <c r="A115" t="s">
        <v>316</v>
      </c>
    </row>
    <row r="116" ht="14.25">
      <c r="A116" t="s">
        <v>317</v>
      </c>
    </row>
    <row r="117" ht="14.25">
      <c r="A117" t="s">
        <v>318</v>
      </c>
    </row>
    <row r="118" ht="14.25">
      <c r="A118" t="s">
        <v>319</v>
      </c>
    </row>
    <row r="119" ht="14.25">
      <c r="A119" t="s">
        <v>320</v>
      </c>
    </row>
    <row r="120" ht="14.25">
      <c r="A120" t="s">
        <v>321</v>
      </c>
    </row>
    <row r="121" ht="14.25">
      <c r="A121" t="s">
        <v>322</v>
      </c>
    </row>
    <row r="122" ht="14.25">
      <c r="A122" t="s">
        <v>323</v>
      </c>
    </row>
    <row r="123" ht="14.25">
      <c r="A123" t="s">
        <v>324</v>
      </c>
    </row>
    <row r="124" ht="14.25">
      <c r="A124" t="s">
        <v>325</v>
      </c>
    </row>
    <row r="125" ht="14.25">
      <c r="A125" t="s">
        <v>326</v>
      </c>
    </row>
    <row r="126" ht="14.25">
      <c r="A126" t="s">
        <v>327</v>
      </c>
    </row>
    <row r="127" ht="14.25">
      <c r="A127" t="s">
        <v>328</v>
      </c>
    </row>
    <row r="128" ht="14.25">
      <c r="A128" t="s">
        <v>329</v>
      </c>
    </row>
    <row r="129" ht="14.25">
      <c r="A129" t="s">
        <v>330</v>
      </c>
    </row>
    <row r="130" ht="14.25">
      <c r="A130" t="s">
        <v>331</v>
      </c>
    </row>
    <row r="131" ht="14.25">
      <c r="A131" t="s">
        <v>332</v>
      </c>
    </row>
    <row r="132" ht="14.25">
      <c r="A132" t="s">
        <v>333</v>
      </c>
    </row>
    <row r="133" ht="14.25">
      <c r="A133" t="s">
        <v>334</v>
      </c>
    </row>
    <row r="134" ht="14.25">
      <c r="A134" t="s">
        <v>335</v>
      </c>
    </row>
    <row r="135" ht="14.25">
      <c r="A135" t="s">
        <v>336</v>
      </c>
    </row>
    <row r="136" ht="14.25">
      <c r="A136" t="s">
        <v>337</v>
      </c>
    </row>
    <row r="137" ht="14.25">
      <c r="A137" t="s">
        <v>338</v>
      </c>
    </row>
    <row r="138" ht="14.25">
      <c r="A138" t="s">
        <v>339</v>
      </c>
    </row>
    <row r="139" ht="14.25">
      <c r="A139" t="s">
        <v>340</v>
      </c>
    </row>
    <row r="140" ht="14.25">
      <c r="A140" t="s">
        <v>341</v>
      </c>
    </row>
    <row r="141" ht="14.25">
      <c r="A141" t="s">
        <v>342</v>
      </c>
    </row>
    <row r="142" ht="14.25">
      <c r="A142" t="s">
        <v>343</v>
      </c>
    </row>
    <row r="143" ht="14.25">
      <c r="A143" t="s">
        <v>344</v>
      </c>
    </row>
    <row r="144" ht="14.25">
      <c r="A144" t="s">
        <v>345</v>
      </c>
    </row>
    <row r="145" ht="14.25">
      <c r="A145" t="s">
        <v>346</v>
      </c>
    </row>
    <row r="146" ht="14.25">
      <c r="A146" t="s">
        <v>347</v>
      </c>
    </row>
    <row r="147" ht="14.25">
      <c r="A147" t="s">
        <v>348</v>
      </c>
    </row>
    <row r="148" ht="14.25">
      <c r="A148" t="s">
        <v>349</v>
      </c>
    </row>
    <row r="149" ht="14.25">
      <c r="A149" t="s">
        <v>350</v>
      </c>
    </row>
    <row r="150" ht="14.25">
      <c r="A150" t="s">
        <v>351</v>
      </c>
    </row>
    <row r="151" ht="14.25">
      <c r="A151" t="s">
        <v>352</v>
      </c>
    </row>
    <row r="152" ht="14.25">
      <c r="A152" t="s">
        <v>353</v>
      </c>
    </row>
    <row r="153" ht="14.25">
      <c r="A153" t="s">
        <v>354</v>
      </c>
    </row>
    <row r="154" ht="14.25">
      <c r="A154" t="s">
        <v>355</v>
      </c>
    </row>
    <row r="155" ht="14.25">
      <c r="A155" t="s">
        <v>356</v>
      </c>
    </row>
    <row r="156" ht="14.25">
      <c r="A156" t="s">
        <v>357</v>
      </c>
    </row>
    <row r="157" ht="14.25">
      <c r="A157" t="s">
        <v>358</v>
      </c>
    </row>
    <row r="158" ht="14.25">
      <c r="A158" t="s">
        <v>359</v>
      </c>
    </row>
    <row r="159" ht="14.25">
      <c r="A159" t="s">
        <v>360</v>
      </c>
    </row>
    <row r="160" ht="14.25">
      <c r="A160" t="s">
        <v>361</v>
      </c>
    </row>
    <row r="161" ht="14.25">
      <c r="A161" t="s">
        <v>362</v>
      </c>
    </row>
    <row r="162" ht="14.25">
      <c r="A162" t="s">
        <v>363</v>
      </c>
    </row>
    <row r="163" ht="14.25">
      <c r="A163" t="s">
        <v>364</v>
      </c>
    </row>
    <row r="164" ht="14.25">
      <c r="A164" t="s">
        <v>365</v>
      </c>
    </row>
    <row r="165" ht="14.25">
      <c r="A165" t="s">
        <v>366</v>
      </c>
    </row>
    <row r="166" ht="14.25">
      <c r="A166" t="s">
        <v>367</v>
      </c>
    </row>
    <row r="167" ht="14.25">
      <c r="A167" t="s">
        <v>368</v>
      </c>
    </row>
    <row r="168" ht="14.25">
      <c r="A168" t="s">
        <v>369</v>
      </c>
    </row>
    <row r="169" ht="14.25">
      <c r="A169" t="s">
        <v>370</v>
      </c>
    </row>
    <row r="170" ht="14.25">
      <c r="A170" t="s">
        <v>371</v>
      </c>
    </row>
    <row r="171" ht="14.25">
      <c r="A171" t="s">
        <v>372</v>
      </c>
    </row>
    <row r="172" ht="14.25">
      <c r="A172" t="s">
        <v>373</v>
      </c>
    </row>
    <row r="173" ht="14.25">
      <c r="A173" t="s">
        <v>374</v>
      </c>
    </row>
    <row r="174" ht="14.25">
      <c r="A174" t="s">
        <v>375</v>
      </c>
    </row>
    <row r="175" ht="14.25">
      <c r="A175" t="s">
        <v>376</v>
      </c>
    </row>
    <row r="176" ht="14.25">
      <c r="A176" t="s">
        <v>377</v>
      </c>
    </row>
    <row r="177" ht="14.25">
      <c r="A177" t="s">
        <v>378</v>
      </c>
    </row>
    <row r="178" ht="14.25">
      <c r="A178" t="s">
        <v>379</v>
      </c>
    </row>
    <row r="179" ht="14.25">
      <c r="A179" t="s">
        <v>380</v>
      </c>
    </row>
    <row r="180" ht="14.25">
      <c r="A180" t="s">
        <v>381</v>
      </c>
    </row>
    <row r="181" ht="14.25">
      <c r="A181" t="s">
        <v>382</v>
      </c>
    </row>
    <row r="182" ht="14.25">
      <c r="A182" t="s">
        <v>383</v>
      </c>
    </row>
    <row r="183" ht="14.25">
      <c r="A183" t="s">
        <v>384</v>
      </c>
    </row>
    <row r="184" ht="14.25">
      <c r="A184" t="s">
        <v>385</v>
      </c>
    </row>
    <row r="185" ht="14.25">
      <c r="A185" t="s">
        <v>386</v>
      </c>
    </row>
    <row r="186" ht="14.25">
      <c r="A186" t="s">
        <v>387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GUNDAM</dc:creator>
  <cp:keywords/>
  <dc:description/>
  <cp:lastModifiedBy>周广川</cp:lastModifiedBy>
  <cp:lastPrinted>2024-01-04T07:17:11Z</cp:lastPrinted>
  <dcterms:created xsi:type="dcterms:W3CDTF">1996-12-17T01:32:42Z</dcterms:created>
  <dcterms:modified xsi:type="dcterms:W3CDTF">2024-01-08T03:42:27Z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272EF696F72445649F4B9A56F583AA88</vt:lpwstr>
  </property>
</Properties>
</file>